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OR RELATIONS\Finanzberichte\2021\Q2_2021\Consensus\"/>
    </mc:Choice>
  </mc:AlternateContent>
  <bookViews>
    <workbookView xWindow="0" yWindow="0" windowWidth="14415" windowHeight="3795" firstSheet="2" activeTab="2"/>
  </bookViews>
  <sheets>
    <sheet name="Statement App" sheetId="1" state="hidden" r:id="rId1"/>
    <sheet name="Tabelle1" sheetId="2" state="hidden" r:id="rId2"/>
    <sheet name="Consensus" sheetId="4" r:id="rId3"/>
  </sheets>
  <calcPr calcId="162913"/>
</workbook>
</file>

<file path=xl/calcChain.xml><?xml version="1.0" encoding="utf-8"?>
<calcChain xmlns="http://schemas.openxmlformats.org/spreadsheetml/2006/main">
  <c r="D63" i="4" l="1"/>
  <c r="K63" i="4" l="1"/>
  <c r="O12" i="4"/>
  <c r="O27" i="4"/>
  <c r="O43" i="4"/>
  <c r="O34" i="4"/>
  <c r="O47" i="4" s="1"/>
  <c r="B47" i="4"/>
  <c r="C47" i="4"/>
  <c r="D47" i="4"/>
  <c r="E47" i="4"/>
  <c r="F47" i="4"/>
  <c r="G47" i="4"/>
  <c r="H47" i="4"/>
  <c r="I47" i="4"/>
  <c r="J47" i="4"/>
  <c r="L47" i="4"/>
  <c r="N117" i="4"/>
  <c r="N114" i="4"/>
  <c r="P114" i="4" s="1"/>
  <c r="N101" i="4"/>
  <c r="P101" i="4" s="1"/>
  <c r="N98" i="4"/>
  <c r="P98" i="4" s="1"/>
  <c r="K79" i="4"/>
  <c r="K94" i="4"/>
  <c r="N124" i="4"/>
  <c r="P124" i="4" s="1"/>
  <c r="N123" i="4"/>
  <c r="N125" i="4" s="1"/>
  <c r="N122" i="4"/>
  <c r="P122" i="4" s="1"/>
  <c r="N120" i="4"/>
  <c r="P120" i="4" s="1"/>
  <c r="N119" i="4"/>
  <c r="P119" i="4" s="1"/>
  <c r="P117" i="4"/>
  <c r="N116" i="4"/>
  <c r="P116" i="4" s="1"/>
  <c r="N115" i="4"/>
  <c r="P115" i="4" s="1"/>
  <c r="N108" i="4"/>
  <c r="P108" i="4" s="1"/>
  <c r="N107" i="4"/>
  <c r="P107" i="4" s="1"/>
  <c r="N106" i="4"/>
  <c r="P106" i="4" s="1"/>
  <c r="N104" i="4"/>
  <c r="P104" i="4" s="1"/>
  <c r="N103" i="4"/>
  <c r="N100" i="4"/>
  <c r="N99" i="4"/>
  <c r="P99" i="4" s="1"/>
  <c r="N93" i="4"/>
  <c r="P93" i="4" s="1"/>
  <c r="N92" i="4"/>
  <c r="N91" i="4"/>
  <c r="P91" i="4" s="1"/>
  <c r="N89" i="4"/>
  <c r="P89" i="4" s="1"/>
  <c r="N88" i="4"/>
  <c r="P88" i="4" s="1"/>
  <c r="N86" i="4"/>
  <c r="N83" i="4"/>
  <c r="P83" i="4" s="1"/>
  <c r="N85" i="4"/>
  <c r="P85" i="4" s="1"/>
  <c r="N84" i="4"/>
  <c r="P84" i="4" s="1"/>
  <c r="N78" i="4"/>
  <c r="P78" i="4" s="1"/>
  <c r="N77" i="4"/>
  <c r="P77" i="4" s="1"/>
  <c r="N76" i="4"/>
  <c r="P76" i="4" s="1"/>
  <c r="N74" i="4"/>
  <c r="P74" i="4" s="1"/>
  <c r="N73" i="4"/>
  <c r="N71" i="4"/>
  <c r="N70" i="4"/>
  <c r="P70" i="4" s="1"/>
  <c r="N69" i="4"/>
  <c r="P69" i="4" s="1"/>
  <c r="N68" i="4"/>
  <c r="P68" i="4" s="1"/>
  <c r="N45" i="4"/>
  <c r="P45" i="4" s="1"/>
  <c r="N44" i="4"/>
  <c r="P44" i="4" s="1"/>
  <c r="N43" i="4"/>
  <c r="P43" i="4" s="1"/>
  <c r="N41" i="4"/>
  <c r="N40" i="4"/>
  <c r="N38" i="4"/>
  <c r="P38" i="4" s="1"/>
  <c r="N37" i="4"/>
  <c r="P37" i="4" s="1"/>
  <c r="N36" i="4"/>
  <c r="P36" i="4" s="1"/>
  <c r="N35" i="4"/>
  <c r="P35" i="4" s="1"/>
  <c r="N52" i="4"/>
  <c r="P52" i="4" s="1"/>
  <c r="N53" i="4"/>
  <c r="N54" i="4"/>
  <c r="N55" i="4"/>
  <c r="N57" i="4"/>
  <c r="N58" i="4"/>
  <c r="N60" i="4"/>
  <c r="N61" i="4"/>
  <c r="N62" i="4"/>
  <c r="P62" i="4" s="1"/>
  <c r="H63" i="4"/>
  <c r="H79" i="4"/>
  <c r="H94" i="4"/>
  <c r="N72" i="4"/>
  <c r="N34" i="4"/>
  <c r="P34" i="4" s="1"/>
  <c r="L80" i="4"/>
  <c r="L79" i="4"/>
  <c r="L95" i="4"/>
  <c r="L48" i="4"/>
  <c r="L63" i="4"/>
  <c r="F63" i="4"/>
  <c r="C63" i="4"/>
  <c r="C79" i="4"/>
  <c r="F79" i="4"/>
  <c r="C94" i="4"/>
  <c r="F94" i="4"/>
  <c r="L94" i="4"/>
  <c r="AF5" i="4"/>
  <c r="AD14" i="4"/>
  <c r="AD13" i="4"/>
  <c r="AD12" i="4"/>
  <c r="AD10" i="4"/>
  <c r="AD9" i="4"/>
  <c r="AD7" i="4"/>
  <c r="AD6" i="4"/>
  <c r="AD4" i="4"/>
  <c r="N29" i="4"/>
  <c r="P29" i="4" s="1"/>
  <c r="N28" i="4"/>
  <c r="P28" i="4" s="1"/>
  <c r="N27" i="4"/>
  <c r="P27" i="4" s="1"/>
  <c r="N25" i="4"/>
  <c r="P25" i="4" s="1"/>
  <c r="N24" i="4"/>
  <c r="P24" i="4" s="1"/>
  <c r="N22" i="4"/>
  <c r="N21" i="4"/>
  <c r="P21" i="4" s="1"/>
  <c r="N20" i="4"/>
  <c r="N19" i="4"/>
  <c r="P19" i="4" s="1"/>
  <c r="N5" i="4"/>
  <c r="N6" i="4"/>
  <c r="P6" i="4" s="1"/>
  <c r="N7" i="4"/>
  <c r="N4" i="4"/>
  <c r="P4" i="4" s="1"/>
  <c r="N9" i="4"/>
  <c r="P9" i="4" s="1"/>
  <c r="N10" i="4"/>
  <c r="P10" i="4" s="1"/>
  <c r="N12" i="4"/>
  <c r="P12" i="4" s="1"/>
  <c r="N13" i="4"/>
  <c r="N14" i="4"/>
  <c r="P14" i="4" s="1"/>
  <c r="X14" i="4"/>
  <c r="X13" i="4"/>
  <c r="X10" i="4"/>
  <c r="X9" i="4"/>
  <c r="X7" i="4"/>
  <c r="X6" i="4"/>
  <c r="X4" i="4"/>
  <c r="P103" i="4"/>
  <c r="P100" i="4"/>
  <c r="X12" i="4"/>
  <c r="Y4" i="4"/>
  <c r="Z4" i="4"/>
  <c r="Y6" i="4"/>
  <c r="Z6" i="4"/>
  <c r="Y7" i="4"/>
  <c r="Z7" i="4"/>
  <c r="Y9" i="4"/>
  <c r="Z9" i="4"/>
  <c r="Y10" i="4"/>
  <c r="Z10" i="4"/>
  <c r="Y12" i="4"/>
  <c r="Z12" i="4"/>
  <c r="Y13" i="4"/>
  <c r="Z13" i="4"/>
  <c r="Y14" i="4"/>
  <c r="Z14" i="4"/>
  <c r="S4" i="4"/>
  <c r="S6" i="4"/>
  <c r="S7" i="4"/>
  <c r="S9" i="4"/>
  <c r="S10" i="4"/>
  <c r="S12" i="4"/>
  <c r="S13" i="4"/>
  <c r="S14" i="4"/>
  <c r="V14" i="4"/>
  <c r="V13" i="4"/>
  <c r="V12" i="4"/>
  <c r="V10" i="4"/>
  <c r="V9" i="4"/>
  <c r="V7" i="4"/>
  <c r="V6" i="4"/>
  <c r="V4" i="4"/>
  <c r="U14" i="4"/>
  <c r="U13" i="4"/>
  <c r="U12" i="4"/>
  <c r="U10" i="4"/>
  <c r="U9" i="4"/>
  <c r="U7" i="4"/>
  <c r="U6" i="4"/>
  <c r="U4" i="4"/>
  <c r="AC14" i="4"/>
  <c r="AC13" i="4"/>
  <c r="AC10" i="4"/>
  <c r="AC9" i="4"/>
  <c r="AC7" i="4"/>
  <c r="AC6" i="4"/>
  <c r="AC4" i="4"/>
  <c r="AB10" i="4"/>
  <c r="AB9" i="4"/>
  <c r="AB6" i="4"/>
  <c r="AB14" i="4"/>
  <c r="AB13" i="4"/>
  <c r="AB7" i="4"/>
  <c r="AB4" i="4"/>
  <c r="AA14" i="4"/>
  <c r="AA9" i="4"/>
  <c r="AA4" i="4"/>
  <c r="T4" i="4"/>
  <c r="T6" i="4"/>
  <c r="T7" i="4"/>
  <c r="T9" i="4"/>
  <c r="T10" i="4"/>
  <c r="T13" i="4"/>
  <c r="T14" i="4"/>
  <c r="AF14" i="4" s="1"/>
  <c r="AH14" i="4" s="1"/>
  <c r="P92" i="4"/>
  <c r="P86" i="4"/>
  <c r="P73" i="4"/>
  <c r="P71" i="4"/>
  <c r="P41" i="4"/>
  <c r="P40" i="4"/>
  <c r="P22" i="4"/>
  <c r="AF6" i="4"/>
  <c r="AH6" i="4" s="1"/>
  <c r="AF7" i="4"/>
  <c r="AH7" i="4" s="1"/>
  <c r="AF13" i="4"/>
  <c r="AH13" i="4" s="1"/>
  <c r="P13" i="4"/>
  <c r="AC12" i="4"/>
  <c r="AB12" i="4"/>
  <c r="T12" i="4"/>
  <c r="N94" i="4" l="1"/>
  <c r="AF12" i="4"/>
  <c r="AH12" i="4" s="1"/>
  <c r="P123" i="4"/>
  <c r="AF4" i="4"/>
  <c r="AH4" i="4" s="1"/>
  <c r="N87" i="4"/>
  <c r="AF9" i="4"/>
  <c r="AH9" i="4" s="1"/>
  <c r="N118" i="4"/>
  <c r="N102" i="4"/>
  <c r="N109" i="4"/>
  <c r="N63" i="4"/>
  <c r="N56" i="4"/>
  <c r="N8" i="4"/>
  <c r="P7" i="4"/>
  <c r="AF10" i="4"/>
  <c r="AH10" i="4" s="1"/>
  <c r="N39" i="4"/>
  <c r="P39" i="4" s="1"/>
  <c r="N47" i="4"/>
  <c r="N79" i="4"/>
</calcChain>
</file>

<file path=xl/sharedStrings.xml><?xml version="1.0" encoding="utf-8"?>
<sst xmlns="http://schemas.openxmlformats.org/spreadsheetml/2006/main" count="766" uniqueCount="130">
  <si>
    <t>EVTG.DE | Statement App | Income Statement</t>
  </si>
  <si>
    <t>23-Jan-2019</t>
  </si>
  <si>
    <t>Mean | Annual</t>
  </si>
  <si>
    <t>Consolidated | EUR</t>
  </si>
  <si>
    <t>Next Earning Report</t>
  </si>
  <si>
    <t>28-Mar-2019</t>
  </si>
  <si>
    <t/>
  </si>
  <si>
    <t>HISTORICAL (ACTUALS)</t>
  </si>
  <si>
    <t>FORECAST (MEAN)</t>
  </si>
  <si>
    <t>FY Dec-15</t>
  </si>
  <si>
    <t>FY Dec-16</t>
  </si>
  <si>
    <t>FY Dec-17</t>
  </si>
  <si>
    <t>FY Dec-18</t>
  </si>
  <si>
    <t>FY Dec-19</t>
  </si>
  <si>
    <t>FY Dec-20</t>
  </si>
  <si>
    <t>REVENUE</t>
  </si>
  <si>
    <t>    YoY Growth %</t>
  </si>
  <si>
    <t>    Actual/Predicted Surprise %</t>
  </si>
  <si>
    <t>    Mean at time of Report</t>
  </si>
  <si>
    <t>    Guidance</t>
  </si>
  <si>
    <t>-</t>
  </si>
  <si>
    <t>132,71</t>
  </si>
  <si>
    <t>334,49</t>
  </si>
  <si>
    <t>T</t>
  </si>
  <si>
    <t>COST OF GOODS SOLD</t>
  </si>
  <si>
    <t>GROSS INCOME</t>
  </si>
  <si>
    <t>    Margin %</t>
  </si>
  <si>
    <t>GROSS PROFIT MARGIN</t>
  </si>
  <si>
    <t>    YoY Growth</t>
  </si>
  <si>
    <t>SELLING &amp; MARKETING EXPENSE</t>
  </si>
  <si>
    <t>SG&amp;A EXPENSE</t>
  </si>
  <si>
    <t>GENERAL &amp; ADMIN EXPENSE</t>
  </si>
  <si>
    <t>TOTAL COMPENSATION EXPENSE</t>
  </si>
  <si>
    <t>R&amp;D EXPENSE</t>
  </si>
  <si>
    <t>STOCK BASED COMPENSATION</t>
  </si>
  <si>
    <t>OPERATING EXPENSE</t>
  </si>
  <si>
    <t>EBITDA</t>
  </si>
  <si>
    <t>84,48</t>
  </si>
  <si>
    <t>EBITDA PER SHARE</t>
  </si>
  <si>
    <t>DEPRECIATION</t>
  </si>
  <si>
    <t>EBITA</t>
  </si>
  <si>
    <t>AMORTIZATION</t>
  </si>
  <si>
    <t>DEPRECIATION &amp; AMORTIZATION</t>
  </si>
  <si>
    <t>EBIT</t>
  </si>
  <si>
    <t>INTEREST EXPENSE</t>
  </si>
  <si>
    <t>PRE-TAX PROFIT</t>
  </si>
  <si>
    <t>TAX PROVISION</t>
  </si>
  <si>
    <t>TAX RATE</t>
  </si>
  <si>
    <t>NET INCOME</t>
  </si>
  <si>
    <t>NUMBER OF SHARES OUTSTANDING</t>
  </si>
  <si>
    <t>EARNINGS PER SHARE</t>
  </si>
  <si>
    <t>EBITDA REPORTED</t>
  </si>
  <si>
    <t>PRE-TAX PROFIT REPORTED</t>
  </si>
  <si>
    <t>NET INCOME REPORTED</t>
  </si>
  <si>
    <t>EARNINGS PER SHARE REPORTED</t>
  </si>
  <si>
    <t>DIVIDEND PER SHARE</t>
  </si>
  <si>
    <t>Evotec</t>
  </si>
  <si>
    <t>FY Dec-21</t>
  </si>
  <si>
    <t>Revenues from contracts with customers</t>
  </si>
  <si>
    <t>Group Revenues</t>
  </si>
  <si>
    <t>Execute Revenues</t>
  </si>
  <si>
    <t>Inovate Revenues</t>
  </si>
  <si>
    <t>Gross Margin in %</t>
  </si>
  <si>
    <t>R&amp;D expense unpartnered</t>
  </si>
  <si>
    <t>R&amp;D expense partnered</t>
  </si>
  <si>
    <t>SG&amp;A expense</t>
  </si>
  <si>
    <t>Adjusted EBITDA</t>
  </si>
  <si>
    <t>Impairment</t>
  </si>
  <si>
    <t>Amortisation</t>
  </si>
  <si>
    <t>Depreciation</t>
  </si>
  <si>
    <t>Other operating income</t>
  </si>
  <si>
    <t>Net income</t>
  </si>
  <si>
    <t>Bloomberg/ 24.September 2019</t>
  </si>
  <si>
    <t>FY Dec-22</t>
  </si>
  <si>
    <t>Lampe/ 24. September 2019</t>
  </si>
  <si>
    <t>27,2 (EBITDA margin)</t>
  </si>
  <si>
    <t>29,1 (EBITDA margin)</t>
  </si>
  <si>
    <t>31,2 (EBITDA margin)</t>
  </si>
  <si>
    <t>Berenberg/ 01.August.2019</t>
  </si>
  <si>
    <t>Deutsche Bank/ 24.September.2019</t>
  </si>
  <si>
    <t>22,8 (EBITDA margin)</t>
  </si>
  <si>
    <t>22,2 (EBITDA margin)</t>
  </si>
  <si>
    <t>19,4 (EBITDA margin)</t>
  </si>
  <si>
    <t>EQUI.TS/ 27.Mai.2019</t>
  </si>
  <si>
    <t>GoetzPartners/ 04.September 2019</t>
  </si>
  <si>
    <t>Ladenburg Thalmann/ 20.August.2019</t>
  </si>
  <si>
    <t>New Street/ 20.August.2019</t>
  </si>
  <si>
    <t>Rx Securities/ 24.September.2019</t>
  </si>
  <si>
    <t>Kempen/ 06.September.2019</t>
  </si>
  <si>
    <t>R&amp;D expense (overall)</t>
  </si>
  <si>
    <t>Deutsche Bank</t>
  </si>
  <si>
    <t>Kempen</t>
  </si>
  <si>
    <t>External revenues</t>
  </si>
  <si>
    <t>Intersegment revenues</t>
  </si>
  <si>
    <t>Costs of revenue</t>
  </si>
  <si>
    <t>Gross profit</t>
  </si>
  <si>
    <t>R&amp;D expenses</t>
  </si>
  <si>
    <t>SG&amp;A expenses</t>
  </si>
  <si>
    <t>Other operating income (expenses), net</t>
  </si>
  <si>
    <t>Operating result</t>
  </si>
  <si>
    <t>Baader</t>
  </si>
  <si>
    <t>Goetzpartners</t>
  </si>
  <si>
    <t>Intron Health</t>
  </si>
  <si>
    <t>RBC</t>
  </si>
  <si>
    <t>Citi</t>
  </si>
  <si>
    <t>Rx Securities</t>
  </si>
  <si>
    <t>equi.TS</t>
  </si>
  <si>
    <t>EVT Group 2021</t>
  </si>
  <si>
    <t>EVT Group 2022</t>
  </si>
  <si>
    <t>EVT Group 2023</t>
  </si>
  <si>
    <t>Average</t>
  </si>
  <si>
    <t>only bi-annual</t>
  </si>
  <si>
    <t>Total revenues</t>
  </si>
  <si>
    <t>deviation EVT vs. Cons.</t>
  </si>
  <si>
    <t>D/A</t>
  </si>
  <si>
    <t>Consens avg.</t>
  </si>
  <si>
    <r>
      <rPr>
        <b/>
        <sz val="10"/>
        <color theme="1"/>
        <rFont val="Calibri"/>
        <family val="2"/>
      </rPr>
      <t>Δ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EVT vs. Cons.</t>
    </r>
  </si>
  <si>
    <t>Impairments</t>
  </si>
  <si>
    <t>FMR</t>
  </si>
  <si>
    <t>Warburg</t>
  </si>
  <si>
    <t>Stifel</t>
  </si>
  <si>
    <t>H1/9M 2021</t>
  </si>
  <si>
    <t>EVT Group 2024</t>
  </si>
  <si>
    <t>EVT Group 2025</t>
  </si>
  <si>
    <t>Gross margin</t>
  </si>
  <si>
    <t>EVT Q2/2021</t>
  </si>
  <si>
    <t>EVT Group H1 2021</t>
  </si>
  <si>
    <t>EVT Innovate H1 2021</t>
  </si>
  <si>
    <t>EVT Execute H1 2021</t>
  </si>
  <si>
    <t>Intersegment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</si>
</sst>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00%"/>
    <numFmt numFmtId="166" formatCode="0.0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2FB4C8"/>
      <name val="Calibri"/>
      <family val="2"/>
      <charset val="204"/>
      <scheme val="minor"/>
    </font>
    <font>
      <sz val="10"/>
      <color rgb="FFF5475B"/>
      <name val="Calibri"/>
      <family val="2"/>
      <charset val="204"/>
      <scheme val="minor"/>
    </font>
    <font>
      <sz val="10"/>
      <color rgb="FF2FB4C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5475B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8.5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E4E8ED"/>
      </patternFill>
    </fill>
    <fill>
      <patternFill patternType="solid">
        <fgColor rgb="FFE4E8ED"/>
      </patternFill>
    </fill>
    <fill>
      <patternFill patternType="solid">
        <fgColor rgb="FFE4E8ED"/>
      </patternFill>
    </fill>
    <fill>
      <patternFill patternType="solid">
        <fgColor rgb="FFE4E8ED"/>
      </patternFill>
    </fill>
    <fill>
      <patternFill patternType="solid">
        <fgColor rgb="FFFFFFFF"/>
      </patternFill>
    </fill>
    <fill>
      <patternFill patternType="solid">
        <fgColor rgb="FFE4E8ED"/>
      </patternFill>
    </fill>
    <fill>
      <patternFill patternType="solid">
        <fgColor rgb="FFE4E8ED"/>
      </patternFill>
    </fill>
    <fill>
      <patternFill patternType="solid">
        <fgColor rgb="FFADFFFF"/>
      </patternFill>
    </fill>
    <fill>
      <patternFill patternType="solid">
        <fgColor rgb="FFC9EDFF"/>
      </patternFill>
    </fill>
    <fill>
      <patternFill patternType="solid">
        <fgColor rgb="FFF2F3F7"/>
      </patternFill>
    </fill>
    <fill>
      <patternFill patternType="solid">
        <fgColor rgb="FFF2F3F7"/>
      </patternFill>
    </fill>
    <fill>
      <patternFill patternType="solid">
        <fgColor rgb="FFC9EDFF"/>
      </patternFill>
    </fill>
    <fill>
      <patternFill patternType="solid">
        <fgColor rgb="FFD0D4DB"/>
      </patternFill>
    </fill>
    <fill>
      <patternFill patternType="solid">
        <fgColor rgb="FFD0D4DB"/>
      </patternFill>
    </fill>
    <fill>
      <patternFill patternType="solid">
        <fgColor rgb="FFD0D4DB"/>
      </patternFill>
    </fill>
    <fill>
      <patternFill patternType="solid">
        <fgColor rgb="FFC9EDFF"/>
      </patternFill>
    </fill>
    <fill>
      <patternFill patternType="solid">
        <fgColor rgb="FFD0D4DB"/>
      </patternFill>
    </fill>
    <fill>
      <patternFill patternType="solid">
        <fgColor rgb="FFD0D4DB"/>
      </patternFill>
    </fill>
    <fill>
      <patternFill patternType="solid">
        <fgColor rgb="FFFFFFFF"/>
      </patternFill>
    </fill>
    <fill>
      <patternFill patternType="solid">
        <fgColor rgb="FFD0D4DB"/>
      </patternFill>
    </fill>
    <fill>
      <patternFill patternType="solid">
        <fgColor rgb="FFC9EDFF"/>
      </patternFill>
    </fill>
    <fill>
      <patternFill patternType="solid">
        <fgColor rgb="FFC9EDFF"/>
      </patternFill>
    </fill>
    <fill>
      <patternFill patternType="solid">
        <fgColor rgb="FFF2F3F7"/>
      </patternFill>
    </fill>
    <fill>
      <patternFill patternType="solid">
        <fgColor rgb="FFC9EDFF"/>
      </patternFill>
    </fill>
    <fill>
      <patternFill patternType="solid">
        <fgColor rgb="FFD0D4DB"/>
      </patternFill>
    </fill>
    <fill>
      <patternFill patternType="solid">
        <fgColor rgb="FFC9ED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01">
    <xf numFmtId="0" fontId="0" fillId="0" borderId="0" xfId="0"/>
    <xf numFmtId="164" fontId="2" fillId="0" borderId="0" xfId="0" applyNumberFormat="1" applyFont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4" fillId="3" borderId="2" xfId="0" applyNumberFormat="1" applyFont="1" applyFill="1" applyBorder="1" applyAlignment="1">
      <alignment wrapText="1"/>
    </xf>
    <xf numFmtId="164" fontId="5" fillId="4" borderId="3" xfId="0" applyNumberFormat="1" applyFont="1" applyFill="1" applyBorder="1" applyAlignment="1">
      <alignment wrapText="1"/>
    </xf>
    <xf numFmtId="164" fontId="6" fillId="5" borderId="4" xfId="0" applyNumberFormat="1" applyFont="1" applyFill="1" applyBorder="1" applyAlignment="1">
      <alignment wrapText="1"/>
    </xf>
    <xf numFmtId="164" fontId="1" fillId="6" borderId="5" xfId="0" applyNumberFormat="1" applyFont="1" applyFill="1" applyBorder="1" applyAlignment="1">
      <alignment wrapText="1"/>
    </xf>
    <xf numFmtId="164" fontId="7" fillId="7" borderId="6" xfId="0" applyNumberFormat="1" applyFont="1" applyFill="1" applyBorder="1" applyAlignment="1">
      <alignment wrapText="1"/>
    </xf>
    <xf numFmtId="164" fontId="8" fillId="8" borderId="7" xfId="0" applyNumberFormat="1" applyFont="1" applyFill="1" applyBorder="1" applyAlignment="1">
      <alignment wrapText="1"/>
    </xf>
    <xf numFmtId="164" fontId="9" fillId="9" borderId="8" xfId="0" applyNumberFormat="1" applyFont="1" applyFill="1" applyBorder="1" applyAlignment="1">
      <alignment wrapText="1"/>
    </xf>
    <xf numFmtId="164" fontId="10" fillId="10" borderId="9" xfId="0" applyNumberFormat="1" applyFont="1" applyFill="1" applyBorder="1" applyAlignment="1">
      <alignment wrapText="1"/>
    </xf>
    <xf numFmtId="164" fontId="11" fillId="11" borderId="10" xfId="0" applyNumberFormat="1" applyFont="1" applyFill="1" applyBorder="1" applyAlignment="1">
      <alignment horizontal="right"/>
    </xf>
    <xf numFmtId="164" fontId="12" fillId="12" borderId="11" xfId="0" applyNumberFormat="1" applyFont="1" applyFill="1" applyBorder="1" applyAlignment="1">
      <alignment horizontal="left"/>
    </xf>
    <xf numFmtId="164" fontId="13" fillId="13" borderId="12" xfId="0" applyNumberFormat="1" applyFont="1" applyFill="1" applyBorder="1" applyAlignment="1">
      <alignment horizontal="right"/>
    </xf>
    <xf numFmtId="164" fontId="1" fillId="14" borderId="13" xfId="0" applyNumberFormat="1" applyFont="1" applyFill="1" applyBorder="1" applyAlignment="1">
      <alignment horizontal="right"/>
    </xf>
    <xf numFmtId="164" fontId="1" fillId="15" borderId="14" xfId="0" applyNumberFormat="1" applyFont="1" applyFill="1" applyBorder="1" applyAlignment="1">
      <alignment horizontal="left"/>
    </xf>
    <xf numFmtId="165" fontId="1" fillId="16" borderId="15" xfId="0" applyNumberFormat="1" applyFont="1" applyFill="1" applyBorder="1" applyAlignment="1">
      <alignment horizontal="right"/>
    </xf>
    <xf numFmtId="165" fontId="1" fillId="17" borderId="16" xfId="0" applyNumberFormat="1" applyFont="1" applyFill="1" applyBorder="1" applyAlignment="1">
      <alignment horizontal="right"/>
    </xf>
    <xf numFmtId="165" fontId="1" fillId="18" borderId="17" xfId="0" applyNumberFormat="1" applyFont="1" applyFill="1" applyBorder="1" applyAlignment="1">
      <alignment horizontal="left"/>
    </xf>
    <xf numFmtId="165" fontId="14" fillId="19" borderId="18" xfId="0" applyNumberFormat="1" applyFont="1" applyFill="1" applyBorder="1" applyAlignment="1">
      <alignment horizontal="right"/>
    </xf>
    <xf numFmtId="165" fontId="1" fillId="20" borderId="19" xfId="0" applyNumberFormat="1" applyFont="1" applyFill="1" applyBorder="1" applyAlignment="1">
      <alignment wrapText="1"/>
    </xf>
    <xf numFmtId="165" fontId="15" fillId="21" borderId="20" xfId="0" applyNumberFormat="1" applyFont="1" applyFill="1" applyBorder="1" applyAlignment="1">
      <alignment horizontal="right"/>
    </xf>
    <xf numFmtId="164" fontId="1" fillId="22" borderId="21" xfId="0" applyNumberFormat="1" applyFont="1" applyFill="1" applyBorder="1" applyAlignment="1">
      <alignment horizontal="right"/>
    </xf>
    <xf numFmtId="165" fontId="16" fillId="23" borderId="22" xfId="0" applyNumberFormat="1" applyFont="1" applyFill="1" applyBorder="1" applyAlignment="1">
      <alignment horizontal="right"/>
    </xf>
    <xf numFmtId="165" fontId="17" fillId="24" borderId="23" xfId="0" applyNumberFormat="1" applyFont="1" applyFill="1" applyBorder="1" applyAlignment="1">
      <alignment horizontal="right"/>
    </xf>
    <xf numFmtId="165" fontId="18" fillId="25" borderId="24" xfId="0" applyNumberFormat="1" applyFont="1" applyFill="1" applyBorder="1" applyAlignment="1">
      <alignment horizontal="right"/>
    </xf>
    <xf numFmtId="165" fontId="20" fillId="27" borderId="26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wrapText="1"/>
    </xf>
    <xf numFmtId="166" fontId="0" fillId="0" borderId="0" xfId="0" applyNumberFormat="1"/>
    <xf numFmtId="166" fontId="3" fillId="2" borderId="1" xfId="0" applyNumberFormat="1" applyFont="1" applyFill="1" applyBorder="1" applyAlignment="1">
      <alignment wrapText="1"/>
    </xf>
    <xf numFmtId="166" fontId="4" fillId="3" borderId="2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wrapText="1"/>
    </xf>
    <xf numFmtId="166" fontId="6" fillId="5" borderId="4" xfId="0" applyNumberFormat="1" applyFont="1" applyFill="1" applyBorder="1" applyAlignment="1">
      <alignment wrapText="1"/>
    </xf>
    <xf numFmtId="166" fontId="1" fillId="6" borderId="5" xfId="0" applyNumberFormat="1" applyFont="1" applyFill="1" applyBorder="1" applyAlignment="1">
      <alignment wrapText="1"/>
    </xf>
    <xf numFmtId="166" fontId="8" fillId="8" borderId="7" xfId="0" applyNumberFormat="1" applyFont="1" applyFill="1" applyBorder="1" applyAlignment="1">
      <alignment wrapText="1"/>
    </xf>
    <xf numFmtId="166" fontId="9" fillId="9" borderId="8" xfId="0" applyNumberFormat="1" applyFont="1" applyFill="1" applyBorder="1" applyAlignment="1">
      <alignment wrapText="1"/>
    </xf>
    <xf numFmtId="166" fontId="10" fillId="10" borderId="9" xfId="0" applyNumberFormat="1" applyFont="1" applyFill="1" applyBorder="1" applyAlignment="1">
      <alignment wrapText="1"/>
    </xf>
    <xf numFmtId="166" fontId="7" fillId="7" borderId="6" xfId="0" applyNumberFormat="1" applyFont="1" applyFill="1" applyBorder="1" applyAlignment="1">
      <alignment wrapText="1"/>
    </xf>
    <xf numFmtId="166" fontId="2" fillId="7" borderId="6" xfId="0" applyNumberFormat="1" applyFont="1" applyFill="1" applyBorder="1" applyAlignment="1">
      <alignment wrapText="1"/>
    </xf>
    <xf numFmtId="166" fontId="2" fillId="12" borderId="11" xfId="0" applyNumberFormat="1" applyFont="1" applyFill="1" applyBorder="1" applyAlignment="1">
      <alignment horizontal="left"/>
    </xf>
    <xf numFmtId="166" fontId="11" fillId="11" borderId="10" xfId="0" applyNumberFormat="1" applyFont="1" applyFill="1" applyBorder="1" applyAlignment="1">
      <alignment horizontal="right"/>
    </xf>
    <xf numFmtId="166" fontId="13" fillId="13" borderId="12" xfId="0" applyNumberFormat="1" applyFont="1" applyFill="1" applyBorder="1" applyAlignment="1">
      <alignment horizontal="right"/>
    </xf>
    <xf numFmtId="166" fontId="2" fillId="11" borderId="10" xfId="0" applyNumberFormat="1" applyFont="1" applyFill="1" applyBorder="1" applyAlignment="1">
      <alignment horizontal="right"/>
    </xf>
    <xf numFmtId="166" fontId="2" fillId="12" borderId="26" xfId="0" applyNumberFormat="1" applyFont="1" applyFill="1" applyBorder="1" applyAlignment="1">
      <alignment horizontal="left" wrapText="1"/>
    </xf>
    <xf numFmtId="166" fontId="11" fillId="11" borderId="26" xfId="0" applyNumberFormat="1" applyFont="1" applyFill="1" applyBorder="1" applyAlignment="1">
      <alignment horizontal="right"/>
    </xf>
    <xf numFmtId="166" fontId="1" fillId="6" borderId="26" xfId="0" applyNumberFormat="1" applyFont="1" applyFill="1" applyBorder="1" applyAlignment="1">
      <alignment wrapText="1"/>
    </xf>
    <xf numFmtId="166" fontId="13" fillId="13" borderId="26" xfId="0" applyNumberFormat="1" applyFont="1" applyFill="1" applyBorder="1" applyAlignment="1">
      <alignment horizontal="right"/>
    </xf>
    <xf numFmtId="166" fontId="2" fillId="11" borderId="26" xfId="0" applyNumberFormat="1" applyFont="1" applyFill="1" applyBorder="1" applyAlignment="1">
      <alignment horizontal="right"/>
    </xf>
    <xf numFmtId="166" fontId="1" fillId="15" borderId="14" xfId="0" applyNumberFormat="1" applyFont="1" applyFill="1" applyBorder="1" applyAlignment="1">
      <alignment horizontal="left"/>
    </xf>
    <xf numFmtId="166" fontId="1" fillId="16" borderId="15" xfId="0" applyNumberFormat="1" applyFont="1" applyFill="1" applyBorder="1" applyAlignment="1">
      <alignment horizontal="right"/>
    </xf>
    <xf numFmtId="166" fontId="1" fillId="17" borderId="16" xfId="0" applyNumberFormat="1" applyFont="1" applyFill="1" applyBorder="1" applyAlignment="1">
      <alignment horizontal="right"/>
    </xf>
    <xf numFmtId="166" fontId="2" fillId="12" borderId="26" xfId="0" applyNumberFormat="1" applyFont="1" applyFill="1" applyBorder="1" applyAlignment="1">
      <alignment horizontal="left"/>
    </xf>
    <xf numFmtId="166" fontId="17" fillId="24" borderId="23" xfId="0" applyNumberFormat="1" applyFont="1" applyFill="1" applyBorder="1" applyAlignment="1">
      <alignment horizontal="right"/>
    </xf>
    <xf numFmtId="166" fontId="18" fillId="25" borderId="24" xfId="0" applyNumberFormat="1" applyFont="1" applyFill="1" applyBorder="1" applyAlignment="1">
      <alignment horizontal="right"/>
    </xf>
    <xf numFmtId="166" fontId="1" fillId="14" borderId="13" xfId="0" applyNumberFormat="1" applyFont="1" applyFill="1" applyBorder="1" applyAlignment="1">
      <alignment horizontal="right"/>
    </xf>
    <xf numFmtId="166" fontId="1" fillId="22" borderId="21" xfId="0" applyNumberFormat="1" applyFont="1" applyFill="1" applyBorder="1" applyAlignment="1">
      <alignment horizontal="right"/>
    </xf>
    <xf numFmtId="166" fontId="1" fillId="18" borderId="17" xfId="0" applyNumberFormat="1" applyFont="1" applyFill="1" applyBorder="1" applyAlignment="1">
      <alignment horizontal="left"/>
    </xf>
    <xf numFmtId="166" fontId="14" fillId="19" borderId="18" xfId="0" applyNumberFormat="1" applyFont="1" applyFill="1" applyBorder="1" applyAlignment="1">
      <alignment horizontal="right"/>
    </xf>
    <xf numFmtId="166" fontId="15" fillId="21" borderId="20" xfId="0" applyNumberFormat="1" applyFont="1" applyFill="1" applyBorder="1" applyAlignment="1">
      <alignment horizontal="right"/>
    </xf>
    <xf numFmtId="166" fontId="1" fillId="20" borderId="19" xfId="0" applyNumberFormat="1" applyFont="1" applyFill="1" applyBorder="1" applyAlignment="1">
      <alignment wrapText="1"/>
    </xf>
    <xf numFmtId="166" fontId="12" fillId="12" borderId="11" xfId="0" applyNumberFormat="1" applyFont="1" applyFill="1" applyBorder="1" applyAlignment="1">
      <alignment horizontal="left"/>
    </xf>
    <xf numFmtId="166" fontId="16" fillId="23" borderId="22" xfId="0" applyNumberFormat="1" applyFont="1" applyFill="1" applyBorder="1" applyAlignment="1">
      <alignment horizontal="right"/>
    </xf>
    <xf numFmtId="166" fontId="2" fillId="7" borderId="0" xfId="0" applyNumberFormat="1" applyFont="1" applyFill="1" applyBorder="1" applyAlignment="1">
      <alignment horizontal="center" wrapText="1"/>
    </xf>
    <xf numFmtId="166" fontId="1" fillId="16" borderId="26" xfId="0" applyNumberFormat="1" applyFont="1" applyFill="1" applyBorder="1" applyAlignment="1">
      <alignment horizontal="right"/>
    </xf>
    <xf numFmtId="166" fontId="17" fillId="24" borderId="26" xfId="0" applyNumberFormat="1" applyFont="1" applyFill="1" applyBorder="1" applyAlignment="1">
      <alignment horizontal="right"/>
    </xf>
    <xf numFmtId="166" fontId="1" fillId="14" borderId="26" xfId="0" applyNumberFormat="1" applyFont="1" applyFill="1" applyBorder="1" applyAlignment="1">
      <alignment horizontal="right"/>
    </xf>
    <xf numFmtId="166" fontId="15" fillId="21" borderId="26" xfId="0" applyNumberFormat="1" applyFont="1" applyFill="1" applyBorder="1" applyAlignment="1">
      <alignment horizontal="right"/>
    </xf>
    <xf numFmtId="0" fontId="24" fillId="0" borderId="0" xfId="0" applyFont="1"/>
    <xf numFmtId="0" fontId="21" fillId="28" borderId="26" xfId="0" applyFont="1" applyFill="1" applyBorder="1"/>
    <xf numFmtId="166" fontId="21" fillId="29" borderId="26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29" borderId="26" xfId="0" applyFont="1" applyFill="1" applyBorder="1" applyAlignment="1">
      <alignment horizontal="center"/>
    </xf>
    <xf numFmtId="0" fontId="21" fillId="28" borderId="0" xfId="0" applyFont="1" applyFill="1" applyBorder="1"/>
    <xf numFmtId="166" fontId="23" fillId="28" borderId="26" xfId="0" applyNumberFormat="1" applyFont="1" applyFill="1" applyBorder="1" applyAlignment="1">
      <alignment horizontal="center"/>
    </xf>
    <xf numFmtId="0" fontId="21" fillId="30" borderId="26" xfId="0" applyFont="1" applyFill="1" applyBorder="1" applyAlignment="1">
      <alignment horizontal="center"/>
    </xf>
    <xf numFmtId="164" fontId="21" fillId="0" borderId="0" xfId="0" applyNumberFormat="1" applyFont="1"/>
    <xf numFmtId="167" fontId="26" fillId="28" borderId="26" xfId="2" applyNumberFormat="1" applyFont="1" applyFill="1" applyBorder="1" applyAlignment="1">
      <alignment horizontal="center"/>
    </xf>
    <xf numFmtId="0" fontId="21" fillId="31" borderId="0" xfId="0" applyFont="1" applyFill="1"/>
    <xf numFmtId="0" fontId="24" fillId="31" borderId="0" xfId="0" applyFont="1" applyFill="1" applyAlignment="1">
      <alignment horizontal="center"/>
    </xf>
    <xf numFmtId="0" fontId="24" fillId="31" borderId="0" xfId="0" applyFont="1" applyFill="1"/>
    <xf numFmtId="164" fontId="21" fillId="31" borderId="0" xfId="0" applyNumberFormat="1" applyFont="1" applyFill="1"/>
    <xf numFmtId="43" fontId="24" fillId="31" borderId="0" xfId="3" applyFont="1" applyFill="1"/>
    <xf numFmtId="0" fontId="21" fillId="31" borderId="0" xfId="0" applyFont="1" applyFill="1" applyBorder="1"/>
    <xf numFmtId="166" fontId="24" fillId="31" borderId="0" xfId="0" applyNumberFormat="1" applyFont="1" applyFill="1" applyAlignment="1">
      <alignment horizontal="center"/>
    </xf>
    <xf numFmtId="167" fontId="24" fillId="31" borderId="0" xfId="2" applyNumberFormat="1" applyFont="1" applyFill="1" applyAlignment="1">
      <alignment horizontal="center"/>
    </xf>
    <xf numFmtId="167" fontId="24" fillId="0" borderId="0" xfId="2" applyNumberFormat="1" applyFont="1"/>
    <xf numFmtId="167" fontId="21" fillId="28" borderId="26" xfId="2" applyNumberFormat="1" applyFont="1" applyFill="1" applyBorder="1"/>
    <xf numFmtId="167" fontId="21" fillId="29" borderId="26" xfId="2" applyNumberFormat="1" applyFont="1" applyFill="1" applyBorder="1" applyAlignment="1">
      <alignment horizontal="center"/>
    </xf>
    <xf numFmtId="167" fontId="23" fillId="28" borderId="26" xfId="2" applyNumberFormat="1" applyFont="1" applyFill="1" applyBorder="1" applyAlignment="1">
      <alignment horizontal="center"/>
    </xf>
    <xf numFmtId="167" fontId="24" fillId="31" borderId="0" xfId="2" applyNumberFormat="1" applyFont="1" applyFill="1"/>
    <xf numFmtId="164" fontId="19" fillId="26" borderId="25" xfId="0" applyNumberFormat="1" applyFont="1" applyFill="1" applyBorder="1" applyAlignment="1"/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7" fillId="7" borderId="6" xfId="0" applyNumberFormat="1" applyFont="1" applyFill="1" applyBorder="1" applyAlignment="1">
      <alignment wrapText="1"/>
    </xf>
    <xf numFmtId="166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6" fontId="2" fillId="7" borderId="27" xfId="0" applyNumberFormat="1" applyFont="1" applyFill="1" applyBorder="1" applyAlignment="1">
      <alignment horizontal="center" wrapText="1"/>
    </xf>
    <xf numFmtId="166" fontId="2" fillId="7" borderId="7" xfId="0" applyNumberFormat="1" applyFont="1" applyFill="1" applyBorder="1" applyAlignment="1">
      <alignment horizontal="center" wrapText="1"/>
    </xf>
    <xf numFmtId="166" fontId="19" fillId="26" borderId="2" xfId="0" applyNumberFormat="1" applyFont="1" applyFill="1" applyBorder="1" applyAlignment="1"/>
    <xf numFmtId="166" fontId="19" fillId="26" borderId="3" xfId="0" applyNumberFormat="1" applyFont="1" applyFill="1" applyBorder="1" applyAlignment="1"/>
    <xf numFmtId="166" fontId="19" fillId="26" borderId="4" xfId="0" applyNumberFormat="1" applyFont="1" applyFill="1" applyBorder="1" applyAlignment="1"/>
  </cellXfs>
  <cellStyles count="4">
    <cellStyle name="Komma" xfId="3" builtinId="3"/>
    <cellStyle name="Prozent" xfId="2" builtinId="5"/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FFFFFF"/>
      <color rgb="FFB5E1F6"/>
      <color rgb="FFFF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48"/>
  <sheetViews>
    <sheetView workbookViewId="0">
      <selection activeCell="A10" sqref="A10:XFD13"/>
    </sheetView>
  </sheetViews>
  <sheetFormatPr baseColWidth="10" defaultColWidth="8.7109375" defaultRowHeight="15" x14ac:dyDescent="0.25"/>
  <cols>
    <col min="1" max="1" width="42.85546875" bestFit="1" customWidth="1"/>
    <col min="2" max="4" width="19.28515625" bestFit="1" customWidth="1"/>
    <col min="5" max="5" width="1.28515625" bestFit="1" customWidth="1"/>
    <col min="6" max="8" width="19.28515625" bestFit="1" customWidth="1"/>
  </cols>
  <sheetData>
    <row r="1" spans="1:17" x14ac:dyDescent="0.25">
      <c r="A1" s="1" t="s">
        <v>0</v>
      </c>
      <c r="B1" s="91" t="s">
        <v>1</v>
      </c>
      <c r="C1" s="91"/>
      <c r="D1" s="91"/>
      <c r="E1" s="91"/>
      <c r="F1" s="91"/>
      <c r="G1" s="91"/>
    </row>
    <row r="2" spans="1:17" x14ac:dyDescent="0.25">
      <c r="A2" s="1" t="s">
        <v>2</v>
      </c>
    </row>
    <row r="3" spans="1:17" x14ac:dyDescent="0.25">
      <c r="A3" s="1" t="s">
        <v>3</v>
      </c>
    </row>
    <row r="5" spans="1:17" x14ac:dyDescent="0.25">
      <c r="A5" s="1" t="s">
        <v>4</v>
      </c>
      <c r="B5" s="92" t="s">
        <v>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7" spans="1:17" x14ac:dyDescent="0.25">
      <c r="A7" s="2" t="s">
        <v>6</v>
      </c>
      <c r="B7" s="3" t="s">
        <v>6</v>
      </c>
      <c r="C7" s="4" t="s">
        <v>6</v>
      </c>
      <c r="D7" s="5" t="s">
        <v>7</v>
      </c>
      <c r="E7" s="6" t="s">
        <v>6</v>
      </c>
      <c r="F7" s="93" t="s">
        <v>8</v>
      </c>
      <c r="G7" s="93"/>
      <c r="H7" s="93"/>
    </row>
    <row r="8" spans="1:17" x14ac:dyDescent="0.25">
      <c r="A8" s="8" t="s">
        <v>6</v>
      </c>
      <c r="B8" s="9" t="s">
        <v>9</v>
      </c>
      <c r="C8" s="9" t="s">
        <v>10</v>
      </c>
      <c r="D8" s="9" t="s">
        <v>11</v>
      </c>
      <c r="E8" s="6" t="s">
        <v>6</v>
      </c>
      <c r="F8" s="10" t="s">
        <v>12</v>
      </c>
      <c r="G8" s="7" t="s">
        <v>13</v>
      </c>
      <c r="H8" s="7" t="s">
        <v>14</v>
      </c>
    </row>
    <row r="9" spans="1:17" x14ac:dyDescent="0.25">
      <c r="A9" s="12" t="s">
        <v>15</v>
      </c>
      <c r="B9" s="11">
        <v>127.67700000000001</v>
      </c>
      <c r="C9" s="11">
        <v>164.50700000000001</v>
      </c>
      <c r="D9" s="11">
        <v>257.63</v>
      </c>
      <c r="E9" s="6" t="s">
        <v>6</v>
      </c>
      <c r="F9" s="13">
        <v>361.59714000000002</v>
      </c>
      <c r="G9" s="11">
        <v>404.65357</v>
      </c>
      <c r="H9" s="11">
        <v>448.07470999999998</v>
      </c>
    </row>
    <row r="10" spans="1:17" x14ac:dyDescent="0.25">
      <c r="A10" s="15" t="s">
        <v>16</v>
      </c>
      <c r="B10" s="16">
        <v>0.426622418879056</v>
      </c>
      <c r="C10" s="16">
        <v>0.28846229156386799</v>
      </c>
      <c r="D10" s="16">
        <v>0.56607317621742503</v>
      </c>
      <c r="E10" s="6" t="s">
        <v>6</v>
      </c>
      <c r="F10" s="17">
        <v>0.40355214842991899</v>
      </c>
      <c r="G10" s="16">
        <v>0.11907292740202501</v>
      </c>
      <c r="H10" s="16">
        <v>0.10730447775365</v>
      </c>
    </row>
    <row r="11" spans="1:17" x14ac:dyDescent="0.25">
      <c r="A11" s="18" t="s">
        <v>17</v>
      </c>
      <c r="B11" s="19">
        <v>3.7200000000000004E-2</v>
      </c>
      <c r="C11" s="19">
        <v>5.1360000000000003E-2</v>
      </c>
      <c r="D11" s="19">
        <v>4.3639999999999998E-2</v>
      </c>
      <c r="E11" s="20" t="s">
        <v>6</v>
      </c>
      <c r="F11" s="17">
        <v>9.6000000000000002E-4</v>
      </c>
      <c r="G11" s="16">
        <v>-6.5400000000000007E-3</v>
      </c>
      <c r="H11" s="21">
        <v>-1.5089999999999999E-2</v>
      </c>
    </row>
    <row r="12" spans="1:17" x14ac:dyDescent="0.25">
      <c r="A12" s="15" t="s">
        <v>18</v>
      </c>
      <c r="B12" s="14">
        <v>123.09729</v>
      </c>
      <c r="C12" s="14">
        <v>156.47</v>
      </c>
      <c r="D12" s="14">
        <v>246.85713999999999</v>
      </c>
      <c r="E12" s="6" t="s">
        <v>6</v>
      </c>
      <c r="F12" s="22">
        <v>361.59714000000002</v>
      </c>
      <c r="G12" s="14">
        <v>404.65357</v>
      </c>
      <c r="H12" s="14">
        <v>448.07470999999998</v>
      </c>
    </row>
    <row r="13" spans="1:17" x14ac:dyDescent="0.25">
      <c r="A13" s="15" t="s">
        <v>19</v>
      </c>
      <c r="B13" s="14" t="s">
        <v>20</v>
      </c>
      <c r="C13" s="14" t="s">
        <v>21</v>
      </c>
      <c r="D13" s="14" t="s">
        <v>20</v>
      </c>
      <c r="E13" s="6" t="s">
        <v>6</v>
      </c>
      <c r="F13" s="22" t="s">
        <v>22</v>
      </c>
      <c r="G13" s="14" t="s">
        <v>23</v>
      </c>
      <c r="H13" s="14" t="s">
        <v>20</v>
      </c>
    </row>
    <row r="14" spans="1:17" x14ac:dyDescent="0.25">
      <c r="A14" s="12" t="s">
        <v>24</v>
      </c>
      <c r="B14" s="11">
        <v>89.69</v>
      </c>
      <c r="C14" s="11">
        <v>105.953</v>
      </c>
      <c r="D14" s="11">
        <v>175.06200000000001</v>
      </c>
      <c r="E14" s="6" t="s">
        <v>6</v>
      </c>
      <c r="F14" s="13">
        <v>249.70099999999999</v>
      </c>
      <c r="G14" s="11">
        <v>276.61579999999998</v>
      </c>
      <c r="H14" s="11">
        <v>303.48439999999999</v>
      </c>
    </row>
    <row r="15" spans="1:17" x14ac:dyDescent="0.25">
      <c r="A15" s="15" t="s">
        <v>16</v>
      </c>
      <c r="B15" s="16">
        <v>0.49189926477926699</v>
      </c>
      <c r="C15" s="16">
        <v>0.18132456238153602</v>
      </c>
      <c r="D15" s="16">
        <v>0.65226090813851401</v>
      </c>
      <c r="E15" s="6" t="s">
        <v>6</v>
      </c>
      <c r="F15" s="17">
        <v>0.42635751905039299</v>
      </c>
      <c r="G15" s="16">
        <v>0.107788114585044</v>
      </c>
      <c r="H15" s="16">
        <v>9.7133280166931998E-2</v>
      </c>
    </row>
    <row r="16" spans="1:17" x14ac:dyDescent="0.25">
      <c r="A16" s="18" t="s">
        <v>17</v>
      </c>
      <c r="B16" s="19">
        <v>7.7699999999999991E-2</v>
      </c>
      <c r="C16" s="19">
        <v>5.219E-2</v>
      </c>
      <c r="D16" s="19">
        <v>0.11807000000000001</v>
      </c>
      <c r="E16" s="20" t="s">
        <v>6</v>
      </c>
      <c r="F16" s="17">
        <v>-5.9899999999999997E-3</v>
      </c>
      <c r="G16" s="16">
        <v>-4.0400000000000002E-3</v>
      </c>
      <c r="H16" s="16">
        <v>-9.8899999999999995E-3</v>
      </c>
    </row>
    <row r="17" spans="1:8" x14ac:dyDescent="0.25">
      <c r="A17" s="15" t="s">
        <v>18</v>
      </c>
      <c r="B17" s="14">
        <v>83.223600000000005</v>
      </c>
      <c r="C17" s="14">
        <v>100.6972</v>
      </c>
      <c r="D17" s="14">
        <v>156.57499999999999</v>
      </c>
      <c r="E17" s="6" t="s">
        <v>6</v>
      </c>
      <c r="F17" s="22">
        <v>249.70099999999999</v>
      </c>
      <c r="G17" s="14">
        <v>276.61579999999998</v>
      </c>
      <c r="H17" s="14">
        <v>303.48439999999999</v>
      </c>
    </row>
    <row r="18" spans="1:8" x14ac:dyDescent="0.25">
      <c r="A18" s="12" t="s">
        <v>25</v>
      </c>
      <c r="B18" s="11">
        <v>37.987000000000002</v>
      </c>
      <c r="C18" s="11">
        <v>58.554000000000002</v>
      </c>
      <c r="D18" s="11">
        <v>82.567999999999998</v>
      </c>
      <c r="E18" s="6" t="s">
        <v>6</v>
      </c>
      <c r="F18" s="13">
        <v>112.0795</v>
      </c>
      <c r="G18" s="11">
        <v>130.53749999999999</v>
      </c>
      <c r="H18" s="11">
        <v>152.982</v>
      </c>
    </row>
    <row r="19" spans="1:8" x14ac:dyDescent="0.25">
      <c r="A19" s="15" t="s">
        <v>16</v>
      </c>
      <c r="B19" s="16">
        <v>0.29304241268976799</v>
      </c>
      <c r="C19" s="16">
        <v>0.54142206544344096</v>
      </c>
      <c r="D19" s="16">
        <v>0.41011715681251504</v>
      </c>
      <c r="E19" s="6" t="s">
        <v>6</v>
      </c>
      <c r="F19" s="17">
        <v>0.35742055033427</v>
      </c>
      <c r="G19" s="16">
        <v>0.16468667329886399</v>
      </c>
      <c r="H19" s="16">
        <v>0.171939097960356</v>
      </c>
    </row>
    <row r="20" spans="1:8" x14ac:dyDescent="0.25">
      <c r="A20" s="15" t="s">
        <v>26</v>
      </c>
      <c r="B20" s="14">
        <v>29.752422127712901</v>
      </c>
      <c r="C20" s="14">
        <v>35.593622155896099</v>
      </c>
      <c r="D20" s="14">
        <v>32.049062609168203</v>
      </c>
      <c r="E20" s="6" t="s">
        <v>6</v>
      </c>
      <c r="F20" s="22">
        <v>30.995682100804199</v>
      </c>
      <c r="G20" s="14">
        <v>32.2590753369605</v>
      </c>
      <c r="H20" s="14">
        <v>34.142074209008598</v>
      </c>
    </row>
    <row r="21" spans="1:8" x14ac:dyDescent="0.25">
      <c r="A21" s="18" t="s">
        <v>17</v>
      </c>
      <c r="B21" s="21">
        <v>-8.8719999999999993E-2</v>
      </c>
      <c r="C21" s="16">
        <v>-2.5000000000000001E-3</v>
      </c>
      <c r="D21" s="21">
        <v>-5.3929999999999999E-2</v>
      </c>
      <c r="E21" s="20" t="s">
        <v>6</v>
      </c>
      <c r="F21" s="23">
        <v>1.7739999999999999E-2</v>
      </c>
      <c r="G21" s="16">
        <v>3.8999999999999999E-4</v>
      </c>
      <c r="H21" s="16">
        <v>3.5000000000000005E-4</v>
      </c>
    </row>
    <row r="22" spans="1:8" x14ac:dyDescent="0.25">
      <c r="A22" s="15" t="s">
        <v>18</v>
      </c>
      <c r="B22" s="14">
        <v>41.685499999999998</v>
      </c>
      <c r="C22" s="14">
        <v>58.700859999999999</v>
      </c>
      <c r="D22" s="14">
        <v>87.275000000000006</v>
      </c>
      <c r="E22" s="6" t="s">
        <v>6</v>
      </c>
      <c r="F22" s="22">
        <v>112.0795</v>
      </c>
      <c r="G22" s="14">
        <v>130.53749999999999</v>
      </c>
      <c r="H22" s="14">
        <v>152.982</v>
      </c>
    </row>
    <row r="23" spans="1:8" x14ac:dyDescent="0.25">
      <c r="A23" s="12" t="s">
        <v>27</v>
      </c>
      <c r="B23" s="24">
        <v>0.29799999999999999</v>
      </c>
      <c r="C23" s="24">
        <v>0.35590000000000005</v>
      </c>
      <c r="D23" s="24">
        <v>0.32049999999999995</v>
      </c>
      <c r="E23" s="6" t="s">
        <v>6</v>
      </c>
      <c r="F23" s="25">
        <v>0.30499999999999999</v>
      </c>
      <c r="G23" s="24">
        <v>0.32200000000000001</v>
      </c>
      <c r="H23" s="24">
        <v>0.33266669999999998</v>
      </c>
    </row>
    <row r="24" spans="1:8" x14ac:dyDescent="0.25">
      <c r="A24" s="15" t="s">
        <v>28</v>
      </c>
      <c r="B24" s="16">
        <v>-3.0299999999999997E-2</v>
      </c>
      <c r="C24" s="16">
        <v>5.79E-2</v>
      </c>
      <c r="D24" s="16">
        <v>-3.5400000000000098E-2</v>
      </c>
      <c r="E24" s="6" t="s">
        <v>6</v>
      </c>
      <c r="F24" s="17">
        <v>-1.55E-2</v>
      </c>
      <c r="G24" s="16">
        <v>1.7000000000000001E-2</v>
      </c>
      <c r="H24" s="16">
        <v>1.0666699999999901E-2</v>
      </c>
    </row>
    <row r="25" spans="1:8" x14ac:dyDescent="0.25">
      <c r="A25" s="18" t="s">
        <v>17</v>
      </c>
      <c r="B25" s="21">
        <v>-0.1173</v>
      </c>
      <c r="C25" s="21">
        <v>-3.8629999999999998E-2</v>
      </c>
      <c r="D25" s="21">
        <v>-6.4689999999999998E-2</v>
      </c>
      <c r="E25" s="20" t="s">
        <v>6</v>
      </c>
      <c r="F25" s="17">
        <v>-1.2999999999999999E-4</v>
      </c>
      <c r="G25" s="16">
        <v>-2.2599999999999999E-3</v>
      </c>
      <c r="H25" s="16">
        <v>-2.9265999999999997E-3</v>
      </c>
    </row>
    <row r="26" spans="1:8" x14ac:dyDescent="0.25">
      <c r="A26" s="15" t="s">
        <v>18</v>
      </c>
      <c r="B26" s="14">
        <v>33.76</v>
      </c>
      <c r="C26" s="14">
        <v>37.020000000000003</v>
      </c>
      <c r="D26" s="14">
        <v>34.266669999999998</v>
      </c>
      <c r="E26" s="6" t="s">
        <v>6</v>
      </c>
      <c r="F26" s="22">
        <v>30.5</v>
      </c>
      <c r="G26" s="14">
        <v>32.200000000000003</v>
      </c>
      <c r="H26" s="14">
        <v>33.266669999999998</v>
      </c>
    </row>
    <row r="27" spans="1:8" x14ac:dyDescent="0.25">
      <c r="A27" s="15" t="s">
        <v>19</v>
      </c>
      <c r="B27" s="14" t="s">
        <v>20</v>
      </c>
      <c r="C27" s="14" t="s">
        <v>20</v>
      </c>
      <c r="D27" s="14" t="s">
        <v>20</v>
      </c>
      <c r="E27" s="6" t="s">
        <v>6</v>
      </c>
      <c r="F27" s="22" t="s">
        <v>23</v>
      </c>
      <c r="G27" s="14" t="s">
        <v>20</v>
      </c>
      <c r="H27" s="14" t="s">
        <v>20</v>
      </c>
    </row>
    <row r="28" spans="1:8" x14ac:dyDescent="0.25">
      <c r="A28" s="90" t="s">
        <v>6</v>
      </c>
      <c r="B28" s="90"/>
      <c r="C28" s="90"/>
      <c r="D28" s="90"/>
      <c r="E28" s="90"/>
      <c r="F28" s="90"/>
      <c r="G28" s="90"/>
      <c r="H28" s="90"/>
    </row>
    <row r="29" spans="1:8" x14ac:dyDescent="0.25">
      <c r="A29" s="12" t="s">
        <v>29</v>
      </c>
      <c r="B29" s="11">
        <v>3.1349999999999998</v>
      </c>
      <c r="C29" s="11">
        <v>3.1850000000000001</v>
      </c>
      <c r="D29" s="11" t="s">
        <v>20</v>
      </c>
      <c r="E29" s="6" t="s">
        <v>6</v>
      </c>
      <c r="F29" s="13">
        <v>0</v>
      </c>
      <c r="G29" s="11">
        <v>0</v>
      </c>
      <c r="H29" s="11">
        <v>0</v>
      </c>
    </row>
    <row r="30" spans="1:8" x14ac:dyDescent="0.25">
      <c r="A30" s="15" t="s">
        <v>16</v>
      </c>
      <c r="B30" s="16" t="s">
        <v>20</v>
      </c>
      <c r="C30" s="16" t="s">
        <v>20</v>
      </c>
      <c r="D30" s="16" t="s">
        <v>20</v>
      </c>
      <c r="E30" s="6" t="s">
        <v>6</v>
      </c>
      <c r="F30" s="17" t="s">
        <v>20</v>
      </c>
      <c r="G30" s="16" t="s">
        <v>20</v>
      </c>
      <c r="H30" s="16" t="s">
        <v>20</v>
      </c>
    </row>
    <row r="31" spans="1:8" x14ac:dyDescent="0.25">
      <c r="A31" s="18" t="s">
        <v>17</v>
      </c>
      <c r="B31" s="19">
        <v>1.2938999999999998</v>
      </c>
      <c r="C31" s="19">
        <v>0.32707999999999998</v>
      </c>
      <c r="D31" s="16" t="s">
        <v>20</v>
      </c>
      <c r="E31" s="20" t="s">
        <v>6</v>
      </c>
      <c r="F31" s="17" t="s">
        <v>20</v>
      </c>
      <c r="G31" s="16" t="s">
        <v>20</v>
      </c>
      <c r="H31" s="16" t="s">
        <v>20</v>
      </c>
    </row>
    <row r="32" spans="1:8" x14ac:dyDescent="0.25">
      <c r="A32" s="15" t="s">
        <v>18</v>
      </c>
      <c r="B32" s="14">
        <v>1.3666700000000001</v>
      </c>
      <c r="C32" s="14">
        <v>2.4</v>
      </c>
      <c r="D32" s="14">
        <v>0</v>
      </c>
      <c r="E32" s="6" t="s">
        <v>6</v>
      </c>
      <c r="F32" s="22">
        <v>0</v>
      </c>
      <c r="G32" s="14">
        <v>0</v>
      </c>
      <c r="H32" s="14">
        <v>0</v>
      </c>
    </row>
    <row r="33" spans="1:8" x14ac:dyDescent="0.25">
      <c r="A33" s="12" t="s">
        <v>30</v>
      </c>
      <c r="B33" s="11">
        <v>25.166</v>
      </c>
      <c r="C33" s="11">
        <v>27.013000000000002</v>
      </c>
      <c r="D33" s="11">
        <v>42.383000000000003</v>
      </c>
      <c r="E33" s="6" t="s">
        <v>6</v>
      </c>
      <c r="F33" s="13">
        <v>56.790500000000002</v>
      </c>
      <c r="G33" s="11">
        <v>61.79325</v>
      </c>
      <c r="H33" s="11">
        <v>66.520250000000004</v>
      </c>
    </row>
    <row r="34" spans="1:8" x14ac:dyDescent="0.25">
      <c r="A34" s="15" t="s">
        <v>16</v>
      </c>
      <c r="B34" s="16">
        <v>0.39888827126181198</v>
      </c>
      <c r="C34" s="16">
        <v>7.3392672653580307E-2</v>
      </c>
      <c r="D34" s="16">
        <v>0.56898530337245001</v>
      </c>
      <c r="E34" s="6" t="s">
        <v>6</v>
      </c>
      <c r="F34" s="17">
        <v>0.33993582332538996</v>
      </c>
      <c r="G34" s="16">
        <v>8.8091318090173495E-2</v>
      </c>
      <c r="H34" s="16">
        <v>7.64970283971146E-2</v>
      </c>
    </row>
    <row r="35" spans="1:8" x14ac:dyDescent="0.25">
      <c r="A35" s="18" t="s">
        <v>17</v>
      </c>
      <c r="B35" s="21">
        <v>-2.1010000000000001E-2</v>
      </c>
      <c r="C35" s="19">
        <v>4.0350000000000004E-2</v>
      </c>
      <c r="D35" s="16">
        <v>-5.0899999999999999E-3</v>
      </c>
      <c r="E35" s="20" t="s">
        <v>6</v>
      </c>
      <c r="F35" s="17">
        <v>1.9300000000000001E-3</v>
      </c>
      <c r="G35" s="16">
        <v>2.64E-3</v>
      </c>
      <c r="H35" s="16">
        <v>2.8799999999999997E-3</v>
      </c>
    </row>
    <row r="36" spans="1:8" x14ac:dyDescent="0.25">
      <c r="A36" s="15" t="s">
        <v>18</v>
      </c>
      <c r="B36" s="14">
        <v>25.706</v>
      </c>
      <c r="C36" s="14">
        <v>25.965250000000001</v>
      </c>
      <c r="D36" s="14">
        <v>42.6</v>
      </c>
      <c r="E36" s="6" t="s">
        <v>6</v>
      </c>
      <c r="F36" s="22">
        <v>56.790500000000002</v>
      </c>
      <c r="G36" s="14">
        <v>61.79325</v>
      </c>
      <c r="H36" s="14">
        <v>66.520250000000004</v>
      </c>
    </row>
    <row r="37" spans="1:8" x14ac:dyDescent="0.25">
      <c r="A37" s="12" t="s">
        <v>31</v>
      </c>
      <c r="B37" s="11">
        <v>22.030999999999999</v>
      </c>
      <c r="C37" s="11">
        <v>23.827999999999999</v>
      </c>
      <c r="D37" s="11" t="s">
        <v>20</v>
      </c>
      <c r="E37" s="6" t="s">
        <v>6</v>
      </c>
      <c r="F37" s="13">
        <v>53.4</v>
      </c>
      <c r="G37" s="11">
        <v>58.3</v>
      </c>
      <c r="H37" s="11">
        <v>69.900000000000006</v>
      </c>
    </row>
    <row r="38" spans="1:8" x14ac:dyDescent="0.25">
      <c r="A38" s="15" t="s">
        <v>16</v>
      </c>
      <c r="B38" s="16" t="s">
        <v>20</v>
      </c>
      <c r="C38" s="16" t="s">
        <v>20</v>
      </c>
      <c r="D38" s="16" t="s">
        <v>20</v>
      </c>
      <c r="E38" s="6" t="s">
        <v>6</v>
      </c>
      <c r="F38" s="17">
        <v>0.24766355140186899</v>
      </c>
      <c r="G38" s="16">
        <v>9.1760299625468209E-2</v>
      </c>
      <c r="H38" s="16">
        <v>0.19897084048027502</v>
      </c>
    </row>
    <row r="39" spans="1:8" x14ac:dyDescent="0.25">
      <c r="A39" s="18" t="s">
        <v>17</v>
      </c>
      <c r="B39" s="21">
        <v>-3.3730000000000003E-2</v>
      </c>
      <c r="C39" s="21">
        <v>-2.2109999999999998E-2</v>
      </c>
      <c r="D39" s="16" t="s">
        <v>20</v>
      </c>
      <c r="E39" s="20" t="s">
        <v>6</v>
      </c>
      <c r="F39" s="17" t="s">
        <v>20</v>
      </c>
      <c r="G39" s="16" t="s">
        <v>20</v>
      </c>
      <c r="H39" s="16" t="s">
        <v>20</v>
      </c>
    </row>
    <row r="40" spans="1:8" x14ac:dyDescent="0.25">
      <c r="A40" s="15" t="s">
        <v>18</v>
      </c>
      <c r="B40" s="14">
        <v>22.8</v>
      </c>
      <c r="C40" s="14">
        <v>24.366669999999999</v>
      </c>
      <c r="D40" s="14">
        <v>42.8</v>
      </c>
      <c r="E40" s="6" t="s">
        <v>6</v>
      </c>
      <c r="F40" s="22">
        <v>53.4</v>
      </c>
      <c r="G40" s="14">
        <v>58.3</v>
      </c>
      <c r="H40" s="14">
        <v>69.900000000000006</v>
      </c>
    </row>
    <row r="41" spans="1:8" x14ac:dyDescent="0.25">
      <c r="A41" s="12" t="s">
        <v>32</v>
      </c>
      <c r="B41" s="11" t="s">
        <v>20</v>
      </c>
      <c r="C41" s="11" t="s">
        <v>20</v>
      </c>
      <c r="D41" s="11">
        <v>54.957999999999998</v>
      </c>
      <c r="E41" s="6" t="s">
        <v>6</v>
      </c>
      <c r="F41" s="13" t="s">
        <v>20</v>
      </c>
      <c r="G41" s="11" t="s">
        <v>20</v>
      </c>
      <c r="H41" s="11" t="s">
        <v>20</v>
      </c>
    </row>
    <row r="42" spans="1:8" x14ac:dyDescent="0.25">
      <c r="A42" s="15" t="s">
        <v>16</v>
      </c>
      <c r="B42" s="16" t="s">
        <v>20</v>
      </c>
      <c r="C42" s="16" t="s">
        <v>20</v>
      </c>
      <c r="D42" s="16" t="s">
        <v>20</v>
      </c>
      <c r="E42" s="6" t="s">
        <v>6</v>
      </c>
      <c r="F42" s="17" t="s">
        <v>20</v>
      </c>
      <c r="G42" s="16" t="s">
        <v>20</v>
      </c>
      <c r="H42" s="16" t="s">
        <v>20</v>
      </c>
    </row>
    <row r="43" spans="1:8" x14ac:dyDescent="0.25">
      <c r="A43" s="18" t="s">
        <v>17</v>
      </c>
      <c r="B43" s="16" t="s">
        <v>20</v>
      </c>
      <c r="C43" s="16" t="s">
        <v>20</v>
      </c>
      <c r="D43" s="21">
        <v>-0.45042000000000004</v>
      </c>
      <c r="E43" s="20" t="s">
        <v>6</v>
      </c>
      <c r="F43" s="17" t="s">
        <v>20</v>
      </c>
      <c r="G43" s="16" t="s">
        <v>20</v>
      </c>
      <c r="H43" s="16" t="s">
        <v>20</v>
      </c>
    </row>
    <row r="44" spans="1:8" x14ac:dyDescent="0.25">
      <c r="A44" s="15" t="s">
        <v>18</v>
      </c>
      <c r="B44" s="14" t="s">
        <v>20</v>
      </c>
      <c r="C44" s="14" t="s">
        <v>20</v>
      </c>
      <c r="D44" s="14">
        <v>100</v>
      </c>
      <c r="E44" s="6" t="s">
        <v>6</v>
      </c>
      <c r="F44" s="22" t="s">
        <v>20</v>
      </c>
      <c r="G44" s="14" t="s">
        <v>20</v>
      </c>
      <c r="H44" s="14" t="s">
        <v>20</v>
      </c>
    </row>
    <row r="45" spans="1:8" x14ac:dyDescent="0.25">
      <c r="A45" s="12" t="s">
        <v>33</v>
      </c>
      <c r="B45" s="11">
        <v>18.343</v>
      </c>
      <c r="C45" s="11">
        <v>18.108000000000001</v>
      </c>
      <c r="D45" s="11">
        <v>17.614000000000001</v>
      </c>
      <c r="E45" s="6" t="s">
        <v>6</v>
      </c>
      <c r="F45" s="13">
        <v>35.952800000000003</v>
      </c>
      <c r="G45" s="11">
        <v>43.924999999999997</v>
      </c>
      <c r="H45" s="11">
        <v>45.825000000000003</v>
      </c>
    </row>
    <row r="46" spans="1:8" x14ac:dyDescent="0.25">
      <c r="A46" s="15" t="s">
        <v>16</v>
      </c>
      <c r="B46" s="16">
        <v>0.47879716220573998</v>
      </c>
      <c r="C46" s="16">
        <v>-1.28114267022842E-2</v>
      </c>
      <c r="D46" s="16">
        <v>-2.72807598851336E-2</v>
      </c>
      <c r="E46" s="6" t="s">
        <v>6</v>
      </c>
      <c r="F46" s="17">
        <v>1.04114908595435</v>
      </c>
      <c r="G46" s="16">
        <v>0.22174072673060199</v>
      </c>
      <c r="H46" s="16">
        <v>4.3255549231644999E-2</v>
      </c>
    </row>
    <row r="47" spans="1:8" x14ac:dyDescent="0.25">
      <c r="A47" s="18" t="s">
        <v>17</v>
      </c>
      <c r="B47" s="21">
        <v>-3.2539999999999999E-2</v>
      </c>
      <c r="C47" s="21">
        <v>-9.5920000000000005E-2</v>
      </c>
      <c r="D47" s="21">
        <v>-3.007E-2</v>
      </c>
      <c r="E47" s="20" t="s">
        <v>6</v>
      </c>
      <c r="F47" s="17">
        <v>8.7200000000000003E-3</v>
      </c>
      <c r="G47" s="19">
        <v>9.7880000000000009E-2</v>
      </c>
      <c r="H47" s="19">
        <v>7.8730000000000008E-2</v>
      </c>
    </row>
    <row r="48" spans="1:8" x14ac:dyDescent="0.25">
      <c r="A48" s="15" t="s">
        <v>18</v>
      </c>
      <c r="B48" s="14">
        <v>18.96</v>
      </c>
      <c r="C48" s="14">
        <v>20.029170000000001</v>
      </c>
      <c r="D48" s="14">
        <v>18.16</v>
      </c>
      <c r="E48" s="6" t="s">
        <v>6</v>
      </c>
      <c r="F48" s="22">
        <v>35.952800000000003</v>
      </c>
      <c r="G48" s="14">
        <v>43.924999999999997</v>
      </c>
      <c r="H48" s="14">
        <v>45.825000000000003</v>
      </c>
    </row>
    <row r="49" spans="1:8" x14ac:dyDescent="0.25">
      <c r="A49" s="12" t="s">
        <v>34</v>
      </c>
      <c r="B49" s="11">
        <v>3.9729999999999999</v>
      </c>
      <c r="C49" s="11" t="s">
        <v>20</v>
      </c>
      <c r="D49" s="11" t="s">
        <v>20</v>
      </c>
      <c r="E49" s="6" t="s">
        <v>6</v>
      </c>
      <c r="F49" s="13">
        <v>3</v>
      </c>
      <c r="G49" s="11" t="s">
        <v>20</v>
      </c>
      <c r="H49" s="11" t="s">
        <v>20</v>
      </c>
    </row>
    <row r="50" spans="1:8" x14ac:dyDescent="0.25">
      <c r="A50" s="15" t="s">
        <v>16</v>
      </c>
      <c r="B50" s="16" t="s">
        <v>20</v>
      </c>
      <c r="C50" s="16" t="s">
        <v>20</v>
      </c>
      <c r="D50" s="16" t="s">
        <v>20</v>
      </c>
      <c r="E50" s="6" t="s">
        <v>6</v>
      </c>
      <c r="F50" s="17" t="s">
        <v>20</v>
      </c>
      <c r="G50" s="16" t="s">
        <v>20</v>
      </c>
      <c r="H50" s="16" t="s">
        <v>20</v>
      </c>
    </row>
    <row r="51" spans="1:8" x14ac:dyDescent="0.25">
      <c r="A51" s="18" t="s">
        <v>17</v>
      </c>
      <c r="B51" s="16" t="s">
        <v>20</v>
      </c>
      <c r="C51" s="16" t="s">
        <v>20</v>
      </c>
      <c r="D51" s="16" t="s">
        <v>20</v>
      </c>
      <c r="E51" s="20" t="s">
        <v>6</v>
      </c>
      <c r="F51" s="17">
        <v>0</v>
      </c>
      <c r="G51" s="16" t="s">
        <v>20</v>
      </c>
      <c r="H51" s="16" t="s">
        <v>20</v>
      </c>
    </row>
    <row r="52" spans="1:8" x14ac:dyDescent="0.25">
      <c r="A52" s="15" t="s">
        <v>18</v>
      </c>
      <c r="B52" s="14" t="s">
        <v>20</v>
      </c>
      <c r="C52" s="14" t="s">
        <v>20</v>
      </c>
      <c r="D52" s="14" t="s">
        <v>20</v>
      </c>
      <c r="E52" s="6" t="s">
        <v>6</v>
      </c>
      <c r="F52" s="22">
        <v>3</v>
      </c>
      <c r="G52" s="14" t="s">
        <v>20</v>
      </c>
      <c r="H52" s="14" t="s">
        <v>20</v>
      </c>
    </row>
    <row r="53" spans="1:8" x14ac:dyDescent="0.25">
      <c r="A53" s="12" t="s">
        <v>35</v>
      </c>
      <c r="B53" s="11">
        <v>26.347000000000001</v>
      </c>
      <c r="C53" s="11">
        <v>27.212</v>
      </c>
      <c r="D53" s="11">
        <v>45.073</v>
      </c>
      <c r="E53" s="6" t="s">
        <v>6</v>
      </c>
      <c r="F53" s="13">
        <v>35.441670000000002</v>
      </c>
      <c r="G53" s="11">
        <v>56.096670000000003</v>
      </c>
      <c r="H53" s="11">
        <v>72.278329999999997</v>
      </c>
    </row>
    <row r="54" spans="1:8" x14ac:dyDescent="0.25">
      <c r="A54" s="15" t="s">
        <v>16</v>
      </c>
      <c r="B54" s="16">
        <v>-0.263206465505187</v>
      </c>
      <c r="C54" s="16">
        <v>3.2831062360040901E-2</v>
      </c>
      <c r="D54" s="16">
        <v>0.65636483904159904</v>
      </c>
      <c r="E54" s="6" t="s">
        <v>6</v>
      </c>
      <c r="F54" s="17">
        <v>-0.21368291438333401</v>
      </c>
      <c r="G54" s="16">
        <v>0.58278856498579201</v>
      </c>
      <c r="H54" s="16">
        <v>0.288460259762299</v>
      </c>
    </row>
    <row r="55" spans="1:8" x14ac:dyDescent="0.25">
      <c r="A55" s="18" t="s">
        <v>17</v>
      </c>
      <c r="B55" s="19">
        <v>4.299E-2</v>
      </c>
      <c r="C55" s="21">
        <v>-0.39796999999999999</v>
      </c>
      <c r="D55" s="19">
        <v>7.8299999999999995E-2</v>
      </c>
      <c r="E55" s="20" t="s">
        <v>6</v>
      </c>
      <c r="F55" s="26">
        <v>-1.8319999999999999E-2</v>
      </c>
      <c r="G55" s="19">
        <v>3.5310000000000001E-2</v>
      </c>
      <c r="H55" s="19">
        <v>0.10537000000000001</v>
      </c>
    </row>
    <row r="56" spans="1:8" x14ac:dyDescent="0.25">
      <c r="A56" s="15" t="s">
        <v>18</v>
      </c>
      <c r="B56" s="14">
        <v>25.260999999999999</v>
      </c>
      <c r="C56" s="14">
        <v>45.2</v>
      </c>
      <c r="D56" s="14">
        <v>41.8</v>
      </c>
      <c r="E56" s="6" t="s">
        <v>6</v>
      </c>
      <c r="F56" s="22">
        <v>35.441670000000002</v>
      </c>
      <c r="G56" s="14">
        <v>56.096670000000003</v>
      </c>
      <c r="H56" s="14">
        <v>72.278329999999997</v>
      </c>
    </row>
    <row r="57" spans="1:8" x14ac:dyDescent="0.25">
      <c r="A57" s="15" t="s">
        <v>19</v>
      </c>
      <c r="B57" s="14" t="s">
        <v>20</v>
      </c>
      <c r="C57" s="14" t="s">
        <v>20</v>
      </c>
      <c r="D57" s="14" t="s">
        <v>20</v>
      </c>
      <c r="E57" s="6" t="s">
        <v>6</v>
      </c>
      <c r="F57" s="22" t="s">
        <v>23</v>
      </c>
      <c r="G57" s="14" t="s">
        <v>20</v>
      </c>
      <c r="H57" s="14" t="s">
        <v>20</v>
      </c>
    </row>
    <row r="58" spans="1:8" x14ac:dyDescent="0.25">
      <c r="A58" s="90" t="s">
        <v>6</v>
      </c>
      <c r="B58" s="90"/>
      <c r="C58" s="90"/>
      <c r="D58" s="90"/>
      <c r="E58" s="90"/>
      <c r="F58" s="90"/>
      <c r="G58" s="90"/>
      <c r="H58" s="90"/>
    </row>
    <row r="59" spans="1:8" x14ac:dyDescent="0.25">
      <c r="A59" s="12" t="s">
        <v>36</v>
      </c>
      <c r="B59" s="11">
        <v>8.69</v>
      </c>
      <c r="C59" s="11">
        <v>36.225000000000001</v>
      </c>
      <c r="D59" s="11">
        <v>58.261000000000003</v>
      </c>
      <c r="E59" s="6" t="s">
        <v>6</v>
      </c>
      <c r="F59" s="13">
        <v>86.958330000000004</v>
      </c>
      <c r="G59" s="11">
        <v>98.413499999999999</v>
      </c>
      <c r="H59" s="11">
        <v>110.44567000000001</v>
      </c>
    </row>
    <row r="60" spans="1:8" x14ac:dyDescent="0.25">
      <c r="A60" s="15" t="s">
        <v>16</v>
      </c>
      <c r="B60" s="16">
        <v>0.20143785427899899</v>
      </c>
      <c r="C60" s="16">
        <v>3.1685845799769901</v>
      </c>
      <c r="D60" s="16">
        <v>0.60830917874396095</v>
      </c>
      <c r="E60" s="6" t="s">
        <v>6</v>
      </c>
      <c r="F60" s="17">
        <v>0.49256500918281504</v>
      </c>
      <c r="G60" s="16">
        <v>0.13173171563897301</v>
      </c>
      <c r="H60" s="16">
        <v>0.122261376742012</v>
      </c>
    </row>
    <row r="61" spans="1:8" x14ac:dyDescent="0.25">
      <c r="A61" s="15" t="s">
        <v>26</v>
      </c>
      <c r="B61" s="14">
        <v>6.80623761523219</v>
      </c>
      <c r="C61" s="14">
        <v>22.020339560018702</v>
      </c>
      <c r="D61" s="14">
        <v>22.614214183130802</v>
      </c>
      <c r="E61" s="6" t="s">
        <v>6</v>
      </c>
      <c r="F61" s="22">
        <v>24.048400935914501</v>
      </c>
      <c r="G61" s="14">
        <v>24.320432907585602</v>
      </c>
      <c r="H61" s="14">
        <v>24.648940798287899</v>
      </c>
    </row>
    <row r="62" spans="1:8" x14ac:dyDescent="0.25">
      <c r="A62" s="18" t="s">
        <v>17</v>
      </c>
      <c r="B62" s="21">
        <v>-0.42802999999999997</v>
      </c>
      <c r="C62" s="19">
        <v>0.27477000000000001</v>
      </c>
      <c r="D62" s="19">
        <v>7.6909999999999992E-2</v>
      </c>
      <c r="E62" s="20" t="s">
        <v>6</v>
      </c>
      <c r="F62" s="23">
        <v>1.9970000000000002E-2</v>
      </c>
      <c r="G62" s="16">
        <v>-8.2799999999999992E-3</v>
      </c>
      <c r="H62" s="16">
        <v>-1.0460000000000001E-2</v>
      </c>
    </row>
    <row r="63" spans="1:8" x14ac:dyDescent="0.25">
      <c r="A63" s="15" t="s">
        <v>18</v>
      </c>
      <c r="B63" s="14">
        <v>15.193</v>
      </c>
      <c r="C63" s="14">
        <v>28.416899999999998</v>
      </c>
      <c r="D63" s="14">
        <v>54.1</v>
      </c>
      <c r="E63" s="6" t="s">
        <v>6</v>
      </c>
      <c r="F63" s="22">
        <v>86.958330000000004</v>
      </c>
      <c r="G63" s="14">
        <v>98.413499999999999</v>
      </c>
      <c r="H63" s="14">
        <v>110.44567000000001</v>
      </c>
    </row>
    <row r="64" spans="1:8" x14ac:dyDescent="0.25">
      <c r="A64" s="15" t="s">
        <v>19</v>
      </c>
      <c r="B64" s="14" t="s">
        <v>20</v>
      </c>
      <c r="C64" s="14" t="s">
        <v>23</v>
      </c>
      <c r="D64" s="14" t="s">
        <v>23</v>
      </c>
      <c r="E64" s="6" t="s">
        <v>6</v>
      </c>
      <c r="F64" s="22" t="s">
        <v>37</v>
      </c>
      <c r="G64" s="14" t="s">
        <v>23</v>
      </c>
      <c r="H64" s="14" t="s">
        <v>20</v>
      </c>
    </row>
    <row r="65" spans="1:8" x14ac:dyDescent="0.25">
      <c r="A65" s="12" t="s">
        <v>38</v>
      </c>
      <c r="B65" s="11" t="s">
        <v>20</v>
      </c>
      <c r="C65" s="11">
        <v>0.27</v>
      </c>
      <c r="D65" s="11">
        <v>0.40200000000000002</v>
      </c>
      <c r="E65" s="6" t="s">
        <v>6</v>
      </c>
      <c r="F65" s="13">
        <v>0.57999999999999996</v>
      </c>
      <c r="G65" s="11">
        <v>0.67</v>
      </c>
      <c r="H65" s="11">
        <v>0.76</v>
      </c>
    </row>
    <row r="66" spans="1:8" x14ac:dyDescent="0.25">
      <c r="A66" s="15" t="s">
        <v>16</v>
      </c>
      <c r="B66" s="16" t="s">
        <v>20</v>
      </c>
      <c r="C66" s="16" t="s">
        <v>20</v>
      </c>
      <c r="D66" s="16">
        <v>0.48888888888888898</v>
      </c>
      <c r="E66" s="6" t="s">
        <v>6</v>
      </c>
      <c r="F66" s="17">
        <v>0.442786069651741</v>
      </c>
      <c r="G66" s="16">
        <v>0.15517241379310401</v>
      </c>
      <c r="H66" s="16">
        <v>0.134328358208955</v>
      </c>
    </row>
    <row r="67" spans="1:8" x14ac:dyDescent="0.25">
      <c r="A67" s="18" t="s">
        <v>17</v>
      </c>
      <c r="B67" s="16" t="s">
        <v>20</v>
      </c>
      <c r="C67" s="21">
        <v>-3.5709999999999999E-2</v>
      </c>
      <c r="D67" s="19">
        <v>5.79E-2</v>
      </c>
      <c r="E67" s="20" t="s">
        <v>6</v>
      </c>
      <c r="F67" s="17">
        <v>0</v>
      </c>
      <c r="G67" s="16">
        <v>0</v>
      </c>
      <c r="H67" s="16">
        <v>0</v>
      </c>
    </row>
    <row r="68" spans="1:8" x14ac:dyDescent="0.25">
      <c r="A68" s="15" t="s">
        <v>18</v>
      </c>
      <c r="B68" s="14" t="s">
        <v>20</v>
      </c>
      <c r="C68" s="14">
        <v>0.28000000000000003</v>
      </c>
      <c r="D68" s="14">
        <v>0.38</v>
      </c>
      <c r="E68" s="6" t="s">
        <v>6</v>
      </c>
      <c r="F68" s="22">
        <v>0.57999999999999996</v>
      </c>
      <c r="G68" s="14">
        <v>0.67</v>
      </c>
      <c r="H68" s="14">
        <v>0.76</v>
      </c>
    </row>
    <row r="69" spans="1:8" x14ac:dyDescent="0.25">
      <c r="A69" s="12" t="s">
        <v>39</v>
      </c>
      <c r="B69" s="11">
        <v>9.0809999999999995</v>
      </c>
      <c r="C69" s="11">
        <v>9.9849999999999994</v>
      </c>
      <c r="D69" s="11">
        <v>13.725</v>
      </c>
      <c r="E69" s="6" t="s">
        <v>6</v>
      </c>
      <c r="F69" s="13">
        <v>22.574999999999999</v>
      </c>
      <c r="G69" s="11">
        <v>24.25</v>
      </c>
      <c r="H69" s="11">
        <v>28.774999999999999</v>
      </c>
    </row>
    <row r="70" spans="1:8" x14ac:dyDescent="0.25">
      <c r="A70" s="15" t="s">
        <v>16</v>
      </c>
      <c r="B70" s="16">
        <v>3.4518113465481802E-2</v>
      </c>
      <c r="C70" s="16">
        <v>9.9548507873582201E-2</v>
      </c>
      <c r="D70" s="16">
        <v>0.37456184276414595</v>
      </c>
      <c r="E70" s="6" t="s">
        <v>6</v>
      </c>
      <c r="F70" s="17">
        <v>0.64480874316939907</v>
      </c>
      <c r="G70" s="16">
        <v>7.4197120708748607E-2</v>
      </c>
      <c r="H70" s="16">
        <v>0.18659793814433001</v>
      </c>
    </row>
    <row r="71" spans="1:8" x14ac:dyDescent="0.25">
      <c r="A71" s="18" t="s">
        <v>17</v>
      </c>
      <c r="B71" s="21">
        <v>-9.1899999999999996E-2</v>
      </c>
      <c r="C71" s="21">
        <v>-0.13066</v>
      </c>
      <c r="D71" s="21">
        <v>-0.1168</v>
      </c>
      <c r="E71" s="20" t="s">
        <v>6</v>
      </c>
      <c r="F71" s="23">
        <v>9.2439999999999994E-2</v>
      </c>
      <c r="G71" s="19">
        <v>0.19933000000000001</v>
      </c>
      <c r="H71" s="21">
        <v>-5.2969999999999996E-2</v>
      </c>
    </row>
    <row r="72" spans="1:8" x14ac:dyDescent="0.25">
      <c r="A72" s="15" t="s">
        <v>18</v>
      </c>
      <c r="B72" s="14">
        <v>10</v>
      </c>
      <c r="C72" s="14">
        <v>11.485709999999999</v>
      </c>
      <c r="D72" s="14">
        <v>15.54</v>
      </c>
      <c r="E72" s="6" t="s">
        <v>6</v>
      </c>
      <c r="F72" s="22">
        <v>22.574999999999999</v>
      </c>
      <c r="G72" s="14">
        <v>24.25</v>
      </c>
      <c r="H72" s="14">
        <v>28.774999999999999</v>
      </c>
    </row>
    <row r="73" spans="1:8" x14ac:dyDescent="0.25">
      <c r="A73" s="12" t="s">
        <v>40</v>
      </c>
      <c r="B73" s="11">
        <v>14.5</v>
      </c>
      <c r="C73" s="11">
        <v>33.25</v>
      </c>
      <c r="D73" s="11">
        <v>44.536000000000001</v>
      </c>
      <c r="E73" s="6" t="s">
        <v>6</v>
      </c>
      <c r="F73" s="13">
        <v>55.954999999999998</v>
      </c>
      <c r="G73" s="11">
        <v>73.27</v>
      </c>
      <c r="H73" s="11">
        <v>83.22</v>
      </c>
    </row>
    <row r="74" spans="1:8" x14ac:dyDescent="0.25">
      <c r="A74" s="15" t="s">
        <v>16</v>
      </c>
      <c r="B74" s="16">
        <v>10.3851132686084</v>
      </c>
      <c r="C74" s="16">
        <v>1.2931034482758599</v>
      </c>
      <c r="D74" s="16">
        <v>0.33942857142857202</v>
      </c>
      <c r="E74" s="6" t="s">
        <v>6</v>
      </c>
      <c r="F74" s="17">
        <v>0.25639931740614302</v>
      </c>
      <c r="G74" s="16">
        <v>0.30944508980430702</v>
      </c>
      <c r="H74" s="16">
        <v>0.13579909922205499</v>
      </c>
    </row>
    <row r="75" spans="1:8" x14ac:dyDescent="0.25">
      <c r="A75" s="15" t="s">
        <v>26</v>
      </c>
      <c r="B75" s="14">
        <v>11.356783132435799</v>
      </c>
      <c r="C75" s="14">
        <v>20.2119058763457</v>
      </c>
      <c r="D75" s="14">
        <v>17.286806660715001</v>
      </c>
      <c r="E75" s="6" t="s">
        <v>6</v>
      </c>
      <c r="F75" s="22">
        <v>15.4744033650266</v>
      </c>
      <c r="G75" s="14">
        <v>18.1068463080654</v>
      </c>
      <c r="H75" s="14">
        <v>18.5727955947346</v>
      </c>
    </row>
    <row r="76" spans="1:8" x14ac:dyDescent="0.25">
      <c r="A76" s="18" t="s">
        <v>17</v>
      </c>
      <c r="B76" s="21">
        <v>-0.22315000000000002</v>
      </c>
      <c r="C76" s="19">
        <v>0.7426600000000001</v>
      </c>
      <c r="D76" s="19">
        <v>0.15214</v>
      </c>
      <c r="E76" s="20" t="s">
        <v>6</v>
      </c>
      <c r="F76" s="26">
        <v>-3.1190000000000002E-2</v>
      </c>
      <c r="G76" s="21">
        <v>-0.16827999999999999</v>
      </c>
      <c r="H76" s="21">
        <v>-0.15597</v>
      </c>
    </row>
    <row r="77" spans="1:8" x14ac:dyDescent="0.25">
      <c r="A77" s="15" t="s">
        <v>18</v>
      </c>
      <c r="B77" s="14">
        <v>18.664999999999999</v>
      </c>
      <c r="C77" s="14">
        <v>19.079999999999998</v>
      </c>
      <c r="D77" s="14">
        <v>38.655000000000001</v>
      </c>
      <c r="E77" s="6" t="s">
        <v>6</v>
      </c>
      <c r="F77" s="22">
        <v>55.954999999999998</v>
      </c>
      <c r="G77" s="14">
        <v>73.27</v>
      </c>
      <c r="H77" s="14">
        <v>83.22</v>
      </c>
    </row>
    <row r="78" spans="1:8" x14ac:dyDescent="0.25">
      <c r="A78" s="12" t="s">
        <v>41</v>
      </c>
      <c r="B78" s="11">
        <v>2.86</v>
      </c>
      <c r="C78" s="11">
        <v>1.9079999999999999</v>
      </c>
      <c r="D78" s="11">
        <v>7.0410000000000004</v>
      </c>
      <c r="E78" s="6" t="s">
        <v>6</v>
      </c>
      <c r="F78" s="13">
        <v>9.6167499999999997</v>
      </c>
      <c r="G78" s="11">
        <v>7.25</v>
      </c>
      <c r="H78" s="11">
        <v>7.25</v>
      </c>
    </row>
    <row r="79" spans="1:8" x14ac:dyDescent="0.25">
      <c r="A79" s="15" t="s">
        <v>16</v>
      </c>
      <c r="B79" s="16">
        <v>0.16165718927701</v>
      </c>
      <c r="C79" s="16">
        <v>-0.33286713286713299</v>
      </c>
      <c r="D79" s="16">
        <v>2.6902515723270399</v>
      </c>
      <c r="E79" s="6" t="s">
        <v>6</v>
      </c>
      <c r="F79" s="17">
        <v>0.36582161624769199</v>
      </c>
      <c r="G79" s="16">
        <v>-0.24610705279850301</v>
      </c>
      <c r="H79" s="16">
        <v>0</v>
      </c>
    </row>
    <row r="80" spans="1:8" x14ac:dyDescent="0.25">
      <c r="A80" s="18" t="s">
        <v>17</v>
      </c>
      <c r="B80" s="19">
        <v>0.16278999999999999</v>
      </c>
      <c r="C80" s="21">
        <v>-0.22037999999999999</v>
      </c>
      <c r="D80" s="19">
        <v>1.6822900000000001</v>
      </c>
      <c r="E80" s="20" t="s">
        <v>6</v>
      </c>
      <c r="F80" s="26">
        <v>-0.10125000000000001</v>
      </c>
      <c r="G80" s="21">
        <v>-0.20829999999999999</v>
      </c>
      <c r="H80" s="21">
        <v>-0.20829999999999999</v>
      </c>
    </row>
    <row r="81" spans="1:8" x14ac:dyDescent="0.25">
      <c r="A81" s="15" t="s">
        <v>18</v>
      </c>
      <c r="B81" s="14">
        <v>2.4596</v>
      </c>
      <c r="C81" s="14">
        <v>2.44733</v>
      </c>
      <c r="D81" s="14">
        <v>2.625</v>
      </c>
      <c r="E81" s="6" t="s">
        <v>6</v>
      </c>
      <c r="F81" s="22">
        <v>9.6167499999999997</v>
      </c>
      <c r="G81" s="14">
        <v>7.25</v>
      </c>
      <c r="H81" s="14">
        <v>7.25</v>
      </c>
    </row>
    <row r="82" spans="1:8" x14ac:dyDescent="0.25">
      <c r="A82" s="12" t="s">
        <v>42</v>
      </c>
      <c r="B82" s="11">
        <v>11.941000000000001</v>
      </c>
      <c r="C82" s="11">
        <v>11.893000000000001</v>
      </c>
      <c r="D82" s="11">
        <v>20.765999999999998</v>
      </c>
      <c r="E82" s="6" t="s">
        <v>6</v>
      </c>
      <c r="F82" s="13">
        <v>21.066749999999999</v>
      </c>
      <c r="G82" s="11">
        <v>21.05</v>
      </c>
      <c r="H82" s="11">
        <v>27.533329999999999</v>
      </c>
    </row>
    <row r="83" spans="1:8" x14ac:dyDescent="0.25">
      <c r="A83" s="15" t="s">
        <v>16</v>
      </c>
      <c r="B83" s="16">
        <v>6.2366548042704702E-2</v>
      </c>
      <c r="C83" s="16">
        <v>-4.0197638388744699E-3</v>
      </c>
      <c r="D83" s="16">
        <v>0.7460691162868911</v>
      </c>
      <c r="E83" s="6" t="s">
        <v>6</v>
      </c>
      <c r="F83" s="17">
        <v>1.4482808436868E-2</v>
      </c>
      <c r="G83" s="16">
        <v>-7.9509179156719996E-4</v>
      </c>
      <c r="H83" s="16">
        <v>0.307996674584323</v>
      </c>
    </row>
    <row r="84" spans="1:8" x14ac:dyDescent="0.25">
      <c r="A84" s="18" t="s">
        <v>17</v>
      </c>
      <c r="B84" s="19">
        <v>0.85679000000000005</v>
      </c>
      <c r="C84" s="19">
        <v>0.31735000000000002</v>
      </c>
      <c r="D84" s="19">
        <v>0.33543000000000001</v>
      </c>
      <c r="E84" s="20" t="s">
        <v>6</v>
      </c>
      <c r="F84" s="23">
        <v>0.12988</v>
      </c>
      <c r="G84" s="19">
        <v>0.17248999999999998</v>
      </c>
      <c r="H84" s="19">
        <v>2.316E-2</v>
      </c>
    </row>
    <row r="85" spans="1:8" x14ac:dyDescent="0.25">
      <c r="A85" s="15" t="s">
        <v>18</v>
      </c>
      <c r="B85" s="14">
        <v>6.431</v>
      </c>
      <c r="C85" s="14">
        <v>9.0280000000000005</v>
      </c>
      <c r="D85" s="14">
        <v>15.55</v>
      </c>
      <c r="E85" s="6" t="s">
        <v>6</v>
      </c>
      <c r="F85" s="22">
        <v>21.066749999999999</v>
      </c>
      <c r="G85" s="14">
        <v>21.05</v>
      </c>
      <c r="H85" s="14">
        <v>27.533329999999999</v>
      </c>
    </row>
    <row r="86" spans="1:8" x14ac:dyDescent="0.25">
      <c r="A86" s="90" t="s">
        <v>6</v>
      </c>
      <c r="B86" s="90"/>
      <c r="C86" s="90"/>
      <c r="D86" s="90"/>
      <c r="E86" s="90"/>
      <c r="F86" s="90"/>
      <c r="G86" s="90"/>
      <c r="H86" s="90"/>
    </row>
    <row r="87" spans="1:8" x14ac:dyDescent="0.25">
      <c r="A87" s="12" t="s">
        <v>43</v>
      </c>
      <c r="B87" s="11">
        <v>11.64</v>
      </c>
      <c r="C87" s="11">
        <v>31.341999999999999</v>
      </c>
      <c r="D87" s="11">
        <v>37.494999999999997</v>
      </c>
      <c r="E87" s="6" t="s">
        <v>6</v>
      </c>
      <c r="F87" s="13">
        <v>65.247429999999994</v>
      </c>
      <c r="G87" s="11">
        <v>67.600859999999997</v>
      </c>
      <c r="H87" s="11">
        <v>78.068430000000006</v>
      </c>
    </row>
    <row r="88" spans="1:8" x14ac:dyDescent="0.25">
      <c r="A88" s="15" t="s">
        <v>16</v>
      </c>
      <c r="B88" s="16">
        <v>3.9049163963064597</v>
      </c>
      <c r="C88" s="16">
        <v>1.6926116838487999</v>
      </c>
      <c r="D88" s="16">
        <v>0.19631803969114903</v>
      </c>
      <c r="E88" s="6" t="s">
        <v>6</v>
      </c>
      <c r="F88" s="17">
        <v>0.74016348846512803</v>
      </c>
      <c r="G88" s="16">
        <v>3.6069313381385297E-2</v>
      </c>
      <c r="H88" s="16">
        <v>0.154843740153602</v>
      </c>
    </row>
    <row r="89" spans="1:8" x14ac:dyDescent="0.25">
      <c r="A89" s="15" t="s">
        <v>26</v>
      </c>
      <c r="B89" s="14">
        <v>9.11675556286567</v>
      </c>
      <c r="C89" s="14">
        <v>19.052076811321101</v>
      </c>
      <c r="D89" s="14">
        <v>14.5538174901991</v>
      </c>
      <c r="E89" s="6" t="s">
        <v>6</v>
      </c>
      <c r="F89" s="22">
        <v>18.0442328719746</v>
      </c>
      <c r="G89" s="14">
        <v>16.705860274505898</v>
      </c>
      <c r="H89" s="14">
        <v>17.423083306799398</v>
      </c>
    </row>
    <row r="90" spans="1:8" x14ac:dyDescent="0.25">
      <c r="A90" s="18" t="s">
        <v>17</v>
      </c>
      <c r="B90" s="19">
        <v>4.5410000000000006E-2</v>
      </c>
      <c r="C90" s="19">
        <v>0.79278999999999999</v>
      </c>
      <c r="D90" s="21">
        <v>-5.3499999999999999E-2</v>
      </c>
      <c r="E90" s="20" t="s">
        <v>6</v>
      </c>
      <c r="F90" s="23">
        <v>5.3659999999999999E-2</v>
      </c>
      <c r="G90" s="16">
        <v>-1.0280000000000001E-2</v>
      </c>
      <c r="H90" s="21">
        <v>-1.9230000000000001E-2</v>
      </c>
    </row>
    <row r="91" spans="1:8" x14ac:dyDescent="0.25">
      <c r="A91" s="15" t="s">
        <v>18</v>
      </c>
      <c r="B91" s="14">
        <v>11.13443</v>
      </c>
      <c r="C91" s="14">
        <v>17.482220000000002</v>
      </c>
      <c r="D91" s="14">
        <v>39.614289999999997</v>
      </c>
      <c r="E91" s="6" t="s">
        <v>6</v>
      </c>
      <c r="F91" s="22">
        <v>65.247429999999994</v>
      </c>
      <c r="G91" s="14">
        <v>67.600859999999997</v>
      </c>
      <c r="H91" s="14">
        <v>78.068430000000006</v>
      </c>
    </row>
    <row r="92" spans="1:8" x14ac:dyDescent="0.25">
      <c r="A92" s="12" t="s">
        <v>44</v>
      </c>
      <c r="B92" s="11">
        <v>1.7290000000000001</v>
      </c>
      <c r="C92" s="11">
        <v>1.5229999999999999</v>
      </c>
      <c r="D92" s="11">
        <v>1.2609999999999999</v>
      </c>
      <c r="E92" s="6" t="s">
        <v>6</v>
      </c>
      <c r="F92" s="13">
        <v>2.0613299999999999</v>
      </c>
      <c r="G92" s="11">
        <v>1.3088299999999999</v>
      </c>
      <c r="H92" s="11">
        <v>1.44</v>
      </c>
    </row>
    <row r="93" spans="1:8" x14ac:dyDescent="0.25">
      <c r="A93" s="15" t="s">
        <v>16</v>
      </c>
      <c r="B93" s="16">
        <v>6.6625539790252999E-2</v>
      </c>
      <c r="C93" s="16">
        <v>-0.11914401388085601</v>
      </c>
      <c r="D93" s="16">
        <v>-0.17202889034799701</v>
      </c>
      <c r="E93" s="6" t="s">
        <v>6</v>
      </c>
      <c r="F93" s="17">
        <v>0.63467882632831096</v>
      </c>
      <c r="G93" s="16">
        <v>-0.36505557091780605</v>
      </c>
      <c r="H93" s="16">
        <v>0.100219279814796</v>
      </c>
    </row>
    <row r="94" spans="1:8" x14ac:dyDescent="0.25">
      <c r="A94" s="18" t="s">
        <v>17</v>
      </c>
      <c r="B94" s="19">
        <v>0.39966999999999997</v>
      </c>
      <c r="C94" s="19">
        <v>0.13863</v>
      </c>
      <c r="D94" s="21">
        <v>-0.60179000000000005</v>
      </c>
      <c r="E94" s="20" t="s">
        <v>6</v>
      </c>
      <c r="F94" s="17">
        <v>-9.3400000000000011E-3</v>
      </c>
      <c r="G94" s="16">
        <v>-1.2999999999999999E-4</v>
      </c>
      <c r="H94" s="19">
        <v>3.7170000000000002E-2</v>
      </c>
    </row>
    <row r="95" spans="1:8" x14ac:dyDescent="0.25">
      <c r="A95" s="15" t="s">
        <v>18</v>
      </c>
      <c r="B95" s="14">
        <v>1.23529</v>
      </c>
      <c r="C95" s="14">
        <v>1.3375699999999999</v>
      </c>
      <c r="D95" s="14">
        <v>3.1666699999999999</v>
      </c>
      <c r="E95" s="6" t="s">
        <v>6</v>
      </c>
      <c r="F95" s="22">
        <v>2.0613299999999999</v>
      </c>
      <c r="G95" s="14">
        <v>1.3088299999999999</v>
      </c>
      <c r="H95" s="14">
        <v>1.44</v>
      </c>
    </row>
    <row r="96" spans="1:8" x14ac:dyDescent="0.25">
      <c r="A96" s="90" t="s">
        <v>6</v>
      </c>
      <c r="B96" s="90"/>
      <c r="C96" s="90"/>
      <c r="D96" s="90"/>
      <c r="E96" s="90"/>
      <c r="F96" s="90"/>
      <c r="G96" s="90"/>
      <c r="H96" s="90"/>
    </row>
    <row r="97" spans="1:8" x14ac:dyDescent="0.25">
      <c r="A97" s="12" t="s">
        <v>45</v>
      </c>
      <c r="B97" s="11">
        <v>11.64</v>
      </c>
      <c r="C97" s="11">
        <v>32.950000000000003</v>
      </c>
      <c r="D97" s="11">
        <v>26.332999999999998</v>
      </c>
      <c r="E97" s="6" t="s">
        <v>6</v>
      </c>
      <c r="F97" s="13">
        <v>60.03933</v>
      </c>
      <c r="G97" s="11">
        <v>64.456000000000003</v>
      </c>
      <c r="H97" s="11">
        <v>71.515330000000006</v>
      </c>
    </row>
    <row r="98" spans="1:8" x14ac:dyDescent="0.25">
      <c r="A98" s="15" t="s">
        <v>16</v>
      </c>
      <c r="B98" s="16">
        <v>3.2562512114750901</v>
      </c>
      <c r="C98" s="16">
        <v>1.8307560137457</v>
      </c>
      <c r="D98" s="16">
        <v>-0.20081942336874101</v>
      </c>
      <c r="E98" s="6" t="s">
        <v>6</v>
      </c>
      <c r="F98" s="17">
        <v>1.2800034177647799</v>
      </c>
      <c r="G98" s="16">
        <v>7.35629461554618E-2</v>
      </c>
      <c r="H98" s="16">
        <v>0.109521689214348</v>
      </c>
    </row>
    <row r="99" spans="1:8" x14ac:dyDescent="0.25">
      <c r="A99" s="15" t="s">
        <v>26</v>
      </c>
      <c r="B99" s="14">
        <v>9.11675556286567</v>
      </c>
      <c r="C99" s="14">
        <v>20.029542815807201</v>
      </c>
      <c r="D99" s="14">
        <v>10.2212475255211</v>
      </c>
      <c r="E99" s="6" t="s">
        <v>6</v>
      </c>
      <c r="F99" s="22">
        <v>16.6039283385925</v>
      </c>
      <c r="G99" s="14">
        <v>15.928686851817501</v>
      </c>
      <c r="H99" s="14">
        <v>15.960581662821401</v>
      </c>
    </row>
    <row r="100" spans="1:8" x14ac:dyDescent="0.25">
      <c r="A100" s="18" t="s">
        <v>17</v>
      </c>
      <c r="B100" s="19">
        <v>7.3749999999999996E-2</v>
      </c>
      <c r="C100" s="19">
        <v>0.97453000000000001</v>
      </c>
      <c r="D100" s="21">
        <v>-0.28003</v>
      </c>
      <c r="E100" s="20" t="s">
        <v>6</v>
      </c>
      <c r="F100" s="23">
        <v>5.8860000000000003E-2</v>
      </c>
      <c r="G100" s="21">
        <v>-3.6789999999999996E-2</v>
      </c>
      <c r="H100" s="21">
        <v>-7.1190000000000003E-2</v>
      </c>
    </row>
    <row r="101" spans="1:8" x14ac:dyDescent="0.25">
      <c r="A101" s="15" t="s">
        <v>18</v>
      </c>
      <c r="B101" s="14">
        <v>10.8405</v>
      </c>
      <c r="C101" s="14">
        <v>16.6875</v>
      </c>
      <c r="D101" s="14">
        <v>36.575000000000003</v>
      </c>
      <c r="E101" s="6" t="s">
        <v>6</v>
      </c>
      <c r="F101" s="22">
        <v>60.03933</v>
      </c>
      <c r="G101" s="14">
        <v>64.456000000000003</v>
      </c>
      <c r="H101" s="14">
        <v>71.515330000000006</v>
      </c>
    </row>
    <row r="102" spans="1:8" x14ac:dyDescent="0.25">
      <c r="A102" s="12" t="s">
        <v>46</v>
      </c>
      <c r="B102" s="11">
        <v>-4.0250000000000004</v>
      </c>
      <c r="C102" s="11">
        <v>6.1109999999999998</v>
      </c>
      <c r="D102" s="11">
        <v>2.3340000000000001</v>
      </c>
      <c r="E102" s="6" t="s">
        <v>6</v>
      </c>
      <c r="F102" s="13">
        <v>7.5804</v>
      </c>
      <c r="G102" s="11">
        <v>13.5068</v>
      </c>
      <c r="H102" s="11">
        <v>15.702199999999999</v>
      </c>
    </row>
    <row r="103" spans="1:8" x14ac:dyDescent="0.25">
      <c r="A103" s="15" t="s">
        <v>16</v>
      </c>
      <c r="B103" s="16">
        <v>-3.2127542605827397</v>
      </c>
      <c r="C103" s="16">
        <v>2.51826086956522</v>
      </c>
      <c r="D103" s="16">
        <v>-0.61806578301423698</v>
      </c>
      <c r="E103" s="6" t="s">
        <v>6</v>
      </c>
      <c r="F103" s="17">
        <v>2.2478149100257099</v>
      </c>
      <c r="G103" s="16">
        <v>0.78180570946124206</v>
      </c>
      <c r="H103" s="16">
        <v>0.162540350045903</v>
      </c>
    </row>
    <row r="104" spans="1:8" x14ac:dyDescent="0.25">
      <c r="A104" s="18" t="s">
        <v>17</v>
      </c>
      <c r="B104" s="21">
        <v>-2.9881500000000001</v>
      </c>
      <c r="C104" s="16">
        <v>-1.0149999999999999E-2</v>
      </c>
      <c r="D104" s="21">
        <v>-0.71947000000000005</v>
      </c>
      <c r="E104" s="20" t="s">
        <v>6</v>
      </c>
      <c r="F104" s="26">
        <v>-2.0539999999999999E-2</v>
      </c>
      <c r="G104" s="21">
        <v>-0.10858000000000001</v>
      </c>
      <c r="H104" s="21">
        <v>-0.22045999999999999</v>
      </c>
    </row>
    <row r="105" spans="1:8" x14ac:dyDescent="0.25">
      <c r="A105" s="15" t="s">
        <v>18</v>
      </c>
      <c r="B105" s="14">
        <v>2.0245000000000002</v>
      </c>
      <c r="C105" s="14">
        <v>6.1736300000000002</v>
      </c>
      <c r="D105" s="14">
        <v>8.32</v>
      </c>
      <c r="E105" s="6" t="s">
        <v>6</v>
      </c>
      <c r="F105" s="22">
        <v>7.5804</v>
      </c>
      <c r="G105" s="14">
        <v>13.5068</v>
      </c>
      <c r="H105" s="14">
        <v>15.702199999999999</v>
      </c>
    </row>
    <row r="106" spans="1:8" x14ac:dyDescent="0.25">
      <c r="A106" s="12" t="s">
        <v>47</v>
      </c>
      <c r="B106" s="24">
        <v>-0.32223199999999996</v>
      </c>
      <c r="C106" s="24">
        <v>0.1855</v>
      </c>
      <c r="D106" s="24">
        <v>8.8599999999999998E-2</v>
      </c>
      <c r="E106" s="6" t="s">
        <v>6</v>
      </c>
      <c r="F106" s="25">
        <v>0.12266669999999999</v>
      </c>
      <c r="G106" s="24">
        <v>0.18433330000000001</v>
      </c>
      <c r="H106" s="24">
        <v>0.18266670000000002</v>
      </c>
    </row>
    <row r="107" spans="1:8" x14ac:dyDescent="0.25">
      <c r="A107" s="15" t="s">
        <v>28</v>
      </c>
      <c r="B107" s="16">
        <v>-0.67483199999999999</v>
      </c>
      <c r="C107" s="16">
        <v>0.50773200000000007</v>
      </c>
      <c r="D107" s="16">
        <v>-9.69E-2</v>
      </c>
      <c r="E107" s="6" t="s">
        <v>6</v>
      </c>
      <c r="F107" s="17">
        <v>3.4066699999999998E-2</v>
      </c>
      <c r="G107" s="16">
        <v>6.1666600000000002E-2</v>
      </c>
      <c r="H107" s="16">
        <v>-1.6666000000000001E-3</v>
      </c>
    </row>
    <row r="108" spans="1:8" x14ac:dyDescent="0.25">
      <c r="A108" s="18" t="s">
        <v>17</v>
      </c>
      <c r="B108" s="21">
        <v>-2.84396</v>
      </c>
      <c r="C108" s="21">
        <v>-0.32984000000000002</v>
      </c>
      <c r="D108" s="21">
        <v>-0.60328000000000004</v>
      </c>
      <c r="E108" s="20" t="s">
        <v>6</v>
      </c>
      <c r="F108" s="26">
        <v>-2.8035299999999999E-2</v>
      </c>
      <c r="G108" s="21">
        <v>-2.40521E-2</v>
      </c>
      <c r="H108" s="21">
        <v>-2.5311799999999999E-2</v>
      </c>
    </row>
    <row r="109" spans="1:8" x14ac:dyDescent="0.25">
      <c r="A109" s="15" t="s">
        <v>18</v>
      </c>
      <c r="B109" s="14">
        <v>17.475000000000001</v>
      </c>
      <c r="C109" s="14">
        <v>27.68</v>
      </c>
      <c r="D109" s="14">
        <v>22.33333</v>
      </c>
      <c r="E109" s="6" t="s">
        <v>6</v>
      </c>
      <c r="F109" s="22">
        <v>12.26667</v>
      </c>
      <c r="G109" s="14">
        <v>18.433330000000002</v>
      </c>
      <c r="H109" s="14">
        <v>18.266670000000001</v>
      </c>
    </row>
    <row r="110" spans="1:8" x14ac:dyDescent="0.25">
      <c r="A110" s="90" t="s">
        <v>6</v>
      </c>
      <c r="B110" s="90"/>
      <c r="C110" s="90"/>
      <c r="D110" s="90"/>
      <c r="E110" s="90"/>
      <c r="F110" s="90"/>
      <c r="G110" s="90"/>
      <c r="H110" s="90"/>
    </row>
    <row r="111" spans="1:8" x14ac:dyDescent="0.25">
      <c r="A111" s="12" t="s">
        <v>48</v>
      </c>
      <c r="B111" s="11">
        <v>16.515999999999998</v>
      </c>
      <c r="C111" s="11">
        <v>27.53</v>
      </c>
      <c r="D111" s="11">
        <v>24.257000000000001</v>
      </c>
      <c r="E111" s="6" t="s">
        <v>6</v>
      </c>
      <c r="F111" s="13">
        <v>52.654859999999999</v>
      </c>
      <c r="G111" s="11">
        <v>54.822429999999997</v>
      </c>
      <c r="H111" s="11">
        <v>63.514859999999999</v>
      </c>
    </row>
    <row r="112" spans="1:8" x14ac:dyDescent="0.25">
      <c r="A112" s="15" t="s">
        <v>16</v>
      </c>
      <c r="B112" s="16">
        <v>3.3668672972198301</v>
      </c>
      <c r="C112" s="16">
        <v>0.66686849116008706</v>
      </c>
      <c r="D112" s="16">
        <v>-0.11888848528877601</v>
      </c>
      <c r="E112" s="6" t="s">
        <v>6</v>
      </c>
      <c r="F112" s="17">
        <v>1.1707078369130601</v>
      </c>
      <c r="G112" s="16">
        <v>4.1165620799295602E-2</v>
      </c>
      <c r="H112" s="16">
        <v>0.15855608735329699</v>
      </c>
    </row>
    <row r="113" spans="1:8" x14ac:dyDescent="0.25">
      <c r="A113" s="15" t="s">
        <v>26</v>
      </c>
      <c r="B113" s="14">
        <v>12.935767601055799</v>
      </c>
      <c r="C113" s="14">
        <v>16.734850188745799</v>
      </c>
      <c r="D113" s="14">
        <v>9.4154407483600497</v>
      </c>
      <c r="E113" s="6" t="s">
        <v>6</v>
      </c>
      <c r="F113" s="22">
        <v>14.561746810276199</v>
      </c>
      <c r="G113" s="14">
        <v>13.547991186634</v>
      </c>
      <c r="H113" s="14">
        <v>14.1750602260056</v>
      </c>
    </row>
    <row r="114" spans="1:8" x14ac:dyDescent="0.25">
      <c r="A114" s="18" t="s">
        <v>17</v>
      </c>
      <c r="B114" s="19">
        <v>0.47145000000000004</v>
      </c>
      <c r="C114" s="19">
        <v>2.2436400000000001</v>
      </c>
      <c r="D114" s="21">
        <v>-0.17679999999999998</v>
      </c>
      <c r="E114" s="20" t="s">
        <v>6</v>
      </c>
      <c r="F114" s="23">
        <v>4.4809999999999996E-2</v>
      </c>
      <c r="G114" s="16">
        <v>3.6700000000000001E-3</v>
      </c>
      <c r="H114" s="16">
        <v>8.8900000000000003E-3</v>
      </c>
    </row>
    <row r="115" spans="1:8" x14ac:dyDescent="0.25">
      <c r="A115" s="15" t="s">
        <v>18</v>
      </c>
      <c r="B115" s="14">
        <v>11.22433</v>
      </c>
      <c r="C115" s="14">
        <v>8.4873799999999999</v>
      </c>
      <c r="D115" s="14">
        <v>29.466670000000001</v>
      </c>
      <c r="E115" s="6" t="s">
        <v>6</v>
      </c>
      <c r="F115" s="22">
        <v>52.654859999999999</v>
      </c>
      <c r="G115" s="14">
        <v>54.822429999999997</v>
      </c>
      <c r="H115" s="14">
        <v>63.514859999999999</v>
      </c>
    </row>
    <row r="116" spans="1:8" x14ac:dyDescent="0.25">
      <c r="A116" s="12" t="s">
        <v>49</v>
      </c>
      <c r="B116" s="11">
        <v>131.678</v>
      </c>
      <c r="C116" s="11">
        <v>132.50700000000001</v>
      </c>
      <c r="D116" s="11">
        <v>145.01</v>
      </c>
      <c r="E116" s="6" t="s">
        <v>6</v>
      </c>
      <c r="F116" s="13">
        <v>144.39183</v>
      </c>
      <c r="G116" s="11">
        <v>144.37117000000001</v>
      </c>
      <c r="H116" s="11">
        <v>144.40199999999999</v>
      </c>
    </row>
    <row r="117" spans="1:8" x14ac:dyDescent="0.25">
      <c r="A117" s="15" t="s">
        <v>16</v>
      </c>
      <c r="B117" s="16">
        <v>2.9476506386576402E-3</v>
      </c>
      <c r="C117" s="16">
        <v>6.2956606266802891E-3</v>
      </c>
      <c r="D117" s="16">
        <v>9.4357279238077893E-2</v>
      </c>
      <c r="E117" s="6" t="s">
        <v>6</v>
      </c>
      <c r="F117" s="17">
        <v>-4.2629473829390498E-3</v>
      </c>
      <c r="G117" s="16">
        <v>-1.4308288772289001E-4</v>
      </c>
      <c r="H117" s="16">
        <v>2.1354679053983E-4</v>
      </c>
    </row>
    <row r="118" spans="1:8" x14ac:dyDescent="0.25">
      <c r="A118" s="18" t="s">
        <v>17</v>
      </c>
      <c r="B118" s="16">
        <v>2.9499999999999999E-3</v>
      </c>
      <c r="C118" s="16">
        <v>5.1400000000000005E-3</v>
      </c>
      <c r="D118" s="19">
        <v>3.8929999999999999E-2</v>
      </c>
      <c r="E118" s="20" t="s">
        <v>6</v>
      </c>
      <c r="F118" s="23">
        <v>1.9720000000000001E-2</v>
      </c>
      <c r="G118" s="19">
        <v>1.993E-2</v>
      </c>
      <c r="H118" s="19">
        <v>2.0049999999999998E-2</v>
      </c>
    </row>
    <row r="119" spans="1:8" x14ac:dyDescent="0.25">
      <c r="A119" s="15" t="s">
        <v>18</v>
      </c>
      <c r="B119" s="14">
        <v>131.291</v>
      </c>
      <c r="C119" s="14">
        <v>131.82986</v>
      </c>
      <c r="D119" s="14">
        <v>139.57667000000001</v>
      </c>
      <c r="E119" s="6" t="s">
        <v>6</v>
      </c>
      <c r="F119" s="22">
        <v>144.39183</v>
      </c>
      <c r="G119" s="14">
        <v>144.37117000000001</v>
      </c>
      <c r="H119" s="14">
        <v>144.40199999999999</v>
      </c>
    </row>
    <row r="120" spans="1:8" x14ac:dyDescent="0.25">
      <c r="A120" s="90" t="s">
        <v>6</v>
      </c>
      <c r="B120" s="90"/>
      <c r="C120" s="90"/>
      <c r="D120" s="90"/>
      <c r="E120" s="90"/>
      <c r="F120" s="90"/>
      <c r="G120" s="90"/>
      <c r="H120" s="90"/>
    </row>
    <row r="121" spans="1:8" x14ac:dyDescent="0.25">
      <c r="A121" s="12" t="s">
        <v>50</v>
      </c>
      <c r="B121" s="11">
        <v>0.12</v>
      </c>
      <c r="C121" s="11">
        <v>0.2</v>
      </c>
      <c r="D121" s="11">
        <v>0.16</v>
      </c>
      <c r="E121" s="6" t="s">
        <v>6</v>
      </c>
      <c r="F121" s="13">
        <v>0.375</v>
      </c>
      <c r="G121" s="11">
        <v>0.36832999999999999</v>
      </c>
      <c r="H121" s="11">
        <v>0.40167000000000003</v>
      </c>
    </row>
    <row r="122" spans="1:8" x14ac:dyDescent="0.25">
      <c r="A122" s="15" t="s">
        <v>16</v>
      </c>
      <c r="B122" s="16">
        <v>3.4</v>
      </c>
      <c r="C122" s="16">
        <v>0.66666666666666696</v>
      </c>
      <c r="D122" s="16">
        <v>-0.2</v>
      </c>
      <c r="E122" s="6" t="s">
        <v>6</v>
      </c>
      <c r="F122" s="17">
        <v>1.34375</v>
      </c>
      <c r="G122" s="16">
        <v>-1.7786666666666701E-2</v>
      </c>
      <c r="H122" s="16">
        <v>9.0516656259332806E-2</v>
      </c>
    </row>
    <row r="123" spans="1:8" x14ac:dyDescent="0.25">
      <c r="A123" s="18" t="s">
        <v>17</v>
      </c>
      <c r="B123" s="19">
        <v>0.67665000000000008</v>
      </c>
      <c r="C123" s="19">
        <v>1.5</v>
      </c>
      <c r="D123" s="21">
        <v>-0.36424999999999996</v>
      </c>
      <c r="E123" s="20" t="s">
        <v>6</v>
      </c>
      <c r="F123" s="23">
        <v>6.2780000000000002E-2</v>
      </c>
      <c r="G123" s="16">
        <v>-2.5900000000000003E-3</v>
      </c>
      <c r="H123" s="16">
        <v>-1.3309999999999999E-2</v>
      </c>
    </row>
    <row r="124" spans="1:8" x14ac:dyDescent="0.25">
      <c r="A124" s="15" t="s">
        <v>18</v>
      </c>
      <c r="B124" s="14">
        <v>7.1569999999999995E-2</v>
      </c>
      <c r="C124" s="14">
        <v>0.08</v>
      </c>
      <c r="D124" s="14">
        <v>0.25167</v>
      </c>
      <c r="E124" s="6" t="s">
        <v>6</v>
      </c>
      <c r="F124" s="22">
        <v>0.375</v>
      </c>
      <c r="G124" s="14">
        <v>0.36832999999999999</v>
      </c>
      <c r="H124" s="14">
        <v>0.40167000000000003</v>
      </c>
    </row>
    <row r="125" spans="1:8" x14ac:dyDescent="0.25">
      <c r="A125" s="12" t="s">
        <v>51</v>
      </c>
      <c r="B125" s="11">
        <v>8.69</v>
      </c>
      <c r="C125" s="11">
        <v>36.225000000000001</v>
      </c>
      <c r="D125" s="11">
        <v>58.261000000000003</v>
      </c>
      <c r="E125" s="6" t="s">
        <v>6</v>
      </c>
      <c r="F125" s="13">
        <v>85.35</v>
      </c>
      <c r="G125" s="11">
        <v>96.674999999999997</v>
      </c>
      <c r="H125" s="11">
        <v>102.175</v>
      </c>
    </row>
    <row r="126" spans="1:8" x14ac:dyDescent="0.25">
      <c r="A126" s="15" t="s">
        <v>16</v>
      </c>
      <c r="B126" s="16">
        <v>0.20143785427899899</v>
      </c>
      <c r="C126" s="16">
        <v>3.1685845799769901</v>
      </c>
      <c r="D126" s="16">
        <v>0.60830917874396095</v>
      </c>
      <c r="E126" s="6" t="s">
        <v>6</v>
      </c>
      <c r="F126" s="17">
        <v>0.46495940680729803</v>
      </c>
      <c r="G126" s="16">
        <v>0.132688927943761</v>
      </c>
      <c r="H126" s="16">
        <v>5.6891647271786895E-2</v>
      </c>
    </row>
    <row r="127" spans="1:8" x14ac:dyDescent="0.25">
      <c r="A127" s="15" t="s">
        <v>26</v>
      </c>
      <c r="B127" s="14">
        <v>6.80623761523219</v>
      </c>
      <c r="C127" s="14">
        <v>22.020339560018702</v>
      </c>
      <c r="D127" s="14">
        <v>22.614214183130802</v>
      </c>
      <c r="E127" s="6" t="s">
        <v>6</v>
      </c>
      <c r="F127" s="22">
        <v>23.603615891431001</v>
      </c>
      <c r="G127" s="14">
        <v>23.890806153026201</v>
      </c>
      <c r="H127" s="14">
        <v>22.803116917712199</v>
      </c>
    </row>
    <row r="128" spans="1:8" x14ac:dyDescent="0.25">
      <c r="A128" s="18" t="s">
        <v>17</v>
      </c>
      <c r="B128" s="21">
        <v>-0.49962000000000001</v>
      </c>
      <c r="C128" s="19">
        <v>0.3528</v>
      </c>
      <c r="D128" s="19">
        <v>0.14989</v>
      </c>
      <c r="E128" s="20" t="s">
        <v>6</v>
      </c>
      <c r="F128" s="23">
        <v>0.11188000000000001</v>
      </c>
      <c r="G128" s="19">
        <v>4.0570000000000002E-2</v>
      </c>
      <c r="H128" s="21">
        <v>-8.0009999999999998E-2</v>
      </c>
    </row>
    <row r="129" spans="1:8" x14ac:dyDescent="0.25">
      <c r="A129" s="15" t="s">
        <v>18</v>
      </c>
      <c r="B129" s="14">
        <v>17.366669999999999</v>
      </c>
      <c r="C129" s="14">
        <v>26.77778</v>
      </c>
      <c r="D129" s="14">
        <v>50.666670000000003</v>
      </c>
      <c r="E129" s="6" t="s">
        <v>6</v>
      </c>
      <c r="F129" s="22">
        <v>85.35</v>
      </c>
      <c r="G129" s="14">
        <v>96.674999999999997</v>
      </c>
      <c r="H129" s="14">
        <v>102.175</v>
      </c>
    </row>
    <row r="130" spans="1:8" x14ac:dyDescent="0.25">
      <c r="A130" s="12" t="s">
        <v>52</v>
      </c>
      <c r="B130" s="11">
        <v>11.64</v>
      </c>
      <c r="C130" s="11">
        <v>32.950000000000003</v>
      </c>
      <c r="D130" s="11">
        <v>26.332999999999998</v>
      </c>
      <c r="E130" s="6" t="s">
        <v>6</v>
      </c>
      <c r="F130" s="13">
        <v>59.303600000000003</v>
      </c>
      <c r="G130" s="11">
        <v>63.361199999999997</v>
      </c>
      <c r="H130" s="11">
        <v>69.642200000000003</v>
      </c>
    </row>
    <row r="131" spans="1:8" x14ac:dyDescent="0.25">
      <c r="A131" s="15" t="s">
        <v>16</v>
      </c>
      <c r="B131" s="16">
        <v>3.2562512114750901</v>
      </c>
      <c r="C131" s="16">
        <v>1.8307560137457</v>
      </c>
      <c r="D131" s="16">
        <v>-0.20081942336874101</v>
      </c>
      <c r="E131" s="6" t="s">
        <v>6</v>
      </c>
      <c r="F131" s="17">
        <v>1.25206395017658</v>
      </c>
      <c r="G131" s="16">
        <v>6.8420804133307103E-2</v>
      </c>
      <c r="H131" s="16">
        <v>9.9130066981054699E-2</v>
      </c>
    </row>
    <row r="132" spans="1:8" x14ac:dyDescent="0.25">
      <c r="A132" s="15" t="s">
        <v>26</v>
      </c>
      <c r="B132" s="14">
        <v>9.11675556286567</v>
      </c>
      <c r="C132" s="14">
        <v>20.029542815807201</v>
      </c>
      <c r="D132" s="14">
        <v>10.2212475255211</v>
      </c>
      <c r="E132" s="6" t="s">
        <v>6</v>
      </c>
      <c r="F132" s="22">
        <v>16.400461574447199</v>
      </c>
      <c r="G132" s="14">
        <v>15.658134438304799</v>
      </c>
      <c r="H132" s="14">
        <v>15.542542001533601</v>
      </c>
    </row>
    <row r="133" spans="1:8" x14ac:dyDescent="0.25">
      <c r="A133" s="18" t="s">
        <v>17</v>
      </c>
      <c r="B133" s="21">
        <v>-0.12384000000000001</v>
      </c>
      <c r="C133" s="19">
        <v>1.0280400000000001</v>
      </c>
      <c r="D133" s="21">
        <v>-0.28003</v>
      </c>
      <c r="E133" s="20" t="s">
        <v>6</v>
      </c>
      <c r="F133" s="23">
        <v>7.5300000000000006E-2</v>
      </c>
      <c r="G133" s="21">
        <v>-4.3099999999999999E-2</v>
      </c>
      <c r="H133" s="21">
        <v>-5.0860000000000002E-2</v>
      </c>
    </row>
    <row r="134" spans="1:8" x14ac:dyDescent="0.25">
      <c r="A134" s="15" t="s">
        <v>18</v>
      </c>
      <c r="B134" s="14">
        <v>13.2852</v>
      </c>
      <c r="C134" s="14">
        <v>16.247250000000001</v>
      </c>
      <c r="D134" s="14">
        <v>36.575000000000003</v>
      </c>
      <c r="E134" s="6" t="s">
        <v>6</v>
      </c>
      <c r="F134" s="22">
        <v>59.303600000000003</v>
      </c>
      <c r="G134" s="14">
        <v>63.361199999999997</v>
      </c>
      <c r="H134" s="14">
        <v>69.642200000000003</v>
      </c>
    </row>
    <row r="135" spans="1:8" x14ac:dyDescent="0.25">
      <c r="A135" s="12" t="s">
        <v>53</v>
      </c>
      <c r="B135" s="11">
        <v>16.515999999999998</v>
      </c>
      <c r="C135" s="11">
        <v>27.53</v>
      </c>
      <c r="D135" s="11">
        <v>24.257000000000001</v>
      </c>
      <c r="E135" s="6" t="s">
        <v>6</v>
      </c>
      <c r="F135" s="13">
        <v>60.1708</v>
      </c>
      <c r="G135" s="11">
        <v>53.341999999999999</v>
      </c>
      <c r="H135" s="11">
        <v>57.530999999999999</v>
      </c>
    </row>
    <row r="136" spans="1:8" x14ac:dyDescent="0.25">
      <c r="A136" s="15" t="s">
        <v>16</v>
      </c>
      <c r="B136" s="16">
        <v>3.3668672972198301</v>
      </c>
      <c r="C136" s="16">
        <v>0.66686849116008706</v>
      </c>
      <c r="D136" s="16">
        <v>-0.11888848528877601</v>
      </c>
      <c r="E136" s="6" t="s">
        <v>6</v>
      </c>
      <c r="F136" s="17">
        <v>1.4805540668673001</v>
      </c>
      <c r="G136" s="16">
        <v>-0.11349026438073001</v>
      </c>
      <c r="H136" s="16">
        <v>7.8530988714333894E-2</v>
      </c>
    </row>
    <row r="137" spans="1:8" x14ac:dyDescent="0.25">
      <c r="A137" s="15" t="s">
        <v>26</v>
      </c>
      <c r="B137" s="14">
        <v>12.935767601055799</v>
      </c>
      <c r="C137" s="14">
        <v>16.734850188745799</v>
      </c>
      <c r="D137" s="14">
        <v>9.4154407483600497</v>
      </c>
      <c r="E137" s="6" t="s">
        <v>6</v>
      </c>
      <c r="F137" s="22">
        <v>16.640286480141999</v>
      </c>
      <c r="G137" s="14">
        <v>13.182139972223601</v>
      </c>
      <c r="H137" s="14">
        <v>12.839599896187</v>
      </c>
    </row>
    <row r="138" spans="1:8" x14ac:dyDescent="0.25">
      <c r="A138" s="18" t="s">
        <v>17</v>
      </c>
      <c r="B138" s="19">
        <v>0.44002999999999998</v>
      </c>
      <c r="C138" s="19">
        <v>1.7042200000000001</v>
      </c>
      <c r="D138" s="21">
        <v>-0.17679999999999998</v>
      </c>
      <c r="E138" s="20" t="s">
        <v>6</v>
      </c>
      <c r="F138" s="17">
        <v>-1.093E-2</v>
      </c>
      <c r="G138" s="21">
        <v>-1.583E-2</v>
      </c>
      <c r="H138" s="21">
        <v>-2.7269999999999999E-2</v>
      </c>
    </row>
    <row r="139" spans="1:8" x14ac:dyDescent="0.25">
      <c r="A139" s="15" t="s">
        <v>18</v>
      </c>
      <c r="B139" s="14">
        <v>11.469200000000001</v>
      </c>
      <c r="C139" s="14">
        <v>10.18038</v>
      </c>
      <c r="D139" s="14">
        <v>29.466670000000001</v>
      </c>
      <c r="E139" s="6" t="s">
        <v>6</v>
      </c>
      <c r="F139" s="22">
        <v>60.1708</v>
      </c>
      <c r="G139" s="14">
        <v>53.341999999999999</v>
      </c>
      <c r="H139" s="14">
        <v>57.530999999999999</v>
      </c>
    </row>
    <row r="140" spans="1:8" x14ac:dyDescent="0.25">
      <c r="A140" s="12" t="s">
        <v>54</v>
      </c>
      <c r="B140" s="11">
        <v>0.12</v>
      </c>
      <c r="C140" s="11">
        <v>0.2</v>
      </c>
      <c r="D140" s="11">
        <v>0.16</v>
      </c>
      <c r="E140" s="6" t="s">
        <v>6</v>
      </c>
      <c r="F140" s="13">
        <v>0.38800000000000001</v>
      </c>
      <c r="G140" s="11">
        <v>0.372</v>
      </c>
      <c r="H140" s="11">
        <v>0.40799999999999997</v>
      </c>
    </row>
    <row r="141" spans="1:8" x14ac:dyDescent="0.25">
      <c r="A141" s="15" t="s">
        <v>16</v>
      </c>
      <c r="B141" s="16">
        <v>3.4</v>
      </c>
      <c r="C141" s="16">
        <v>0.66666666666666696</v>
      </c>
      <c r="D141" s="16">
        <v>-0.2</v>
      </c>
      <c r="E141" s="6" t="s">
        <v>6</v>
      </c>
      <c r="F141" s="17">
        <v>1.425</v>
      </c>
      <c r="G141" s="16">
        <v>-4.1237113402061897E-2</v>
      </c>
      <c r="H141" s="16">
        <v>9.6774193548386997E-2</v>
      </c>
    </row>
    <row r="142" spans="1:8" x14ac:dyDescent="0.25">
      <c r="A142" s="18" t="s">
        <v>17</v>
      </c>
      <c r="B142" s="19">
        <v>0.41459000000000001</v>
      </c>
      <c r="C142" s="19">
        <v>1.5641</v>
      </c>
      <c r="D142" s="21">
        <v>-0.23199000000000003</v>
      </c>
      <c r="E142" s="20" t="s">
        <v>6</v>
      </c>
      <c r="F142" s="23">
        <v>9.8740000000000008E-2</v>
      </c>
      <c r="G142" s="16">
        <v>4.5199999999999997E-3</v>
      </c>
      <c r="H142" s="16">
        <v>-5.8799999999999998E-3</v>
      </c>
    </row>
    <row r="143" spans="1:8" x14ac:dyDescent="0.25">
      <c r="A143" s="15" t="s">
        <v>18</v>
      </c>
      <c r="B143" s="14">
        <v>8.4830000000000003E-2</v>
      </c>
      <c r="C143" s="14">
        <v>7.8E-2</v>
      </c>
      <c r="D143" s="14">
        <v>0.20832999999999999</v>
      </c>
      <c r="E143" s="6" t="s">
        <v>6</v>
      </c>
      <c r="F143" s="22">
        <v>0.38800000000000001</v>
      </c>
      <c r="G143" s="14">
        <v>0.372</v>
      </c>
      <c r="H143" s="14">
        <v>0.40799999999999997</v>
      </c>
    </row>
    <row r="144" spans="1:8" x14ac:dyDescent="0.25">
      <c r="A144" s="12" t="s">
        <v>55</v>
      </c>
      <c r="B144" s="11">
        <v>0</v>
      </c>
      <c r="C144" s="11">
        <v>0</v>
      </c>
      <c r="D144" s="11">
        <v>0</v>
      </c>
      <c r="E144" s="6" t="s">
        <v>6</v>
      </c>
      <c r="F144" s="13">
        <v>0</v>
      </c>
      <c r="G144" s="11">
        <v>0</v>
      </c>
      <c r="H144" s="11">
        <v>0</v>
      </c>
    </row>
    <row r="145" spans="1:8" x14ac:dyDescent="0.25">
      <c r="A145" s="15" t="s">
        <v>16</v>
      </c>
      <c r="B145" s="16" t="s">
        <v>20</v>
      </c>
      <c r="C145" s="16" t="s">
        <v>20</v>
      </c>
      <c r="D145" s="16" t="s">
        <v>20</v>
      </c>
      <c r="E145" s="6" t="s">
        <v>6</v>
      </c>
      <c r="F145" s="17" t="s">
        <v>20</v>
      </c>
      <c r="G145" s="16" t="s">
        <v>20</v>
      </c>
      <c r="H145" s="16" t="s">
        <v>20</v>
      </c>
    </row>
    <row r="146" spans="1:8" x14ac:dyDescent="0.25">
      <c r="A146" s="18" t="s">
        <v>17</v>
      </c>
      <c r="B146" s="16" t="s">
        <v>20</v>
      </c>
      <c r="C146" s="16" t="s">
        <v>20</v>
      </c>
      <c r="D146" s="16" t="s">
        <v>20</v>
      </c>
      <c r="E146" s="20" t="s">
        <v>6</v>
      </c>
      <c r="F146" s="17" t="s">
        <v>20</v>
      </c>
      <c r="G146" s="16" t="s">
        <v>20</v>
      </c>
      <c r="H146" s="16">
        <v>0</v>
      </c>
    </row>
    <row r="147" spans="1:8" x14ac:dyDescent="0.25">
      <c r="A147" s="15" t="s">
        <v>18</v>
      </c>
      <c r="B147" s="14">
        <v>0</v>
      </c>
      <c r="C147" s="14">
        <v>0</v>
      </c>
      <c r="D147" s="14">
        <v>0</v>
      </c>
      <c r="E147" s="6" t="s">
        <v>6</v>
      </c>
      <c r="F147" s="22">
        <v>0</v>
      </c>
      <c r="G147" s="14">
        <v>0</v>
      </c>
      <c r="H147" s="14">
        <v>0</v>
      </c>
    </row>
    <row r="148" spans="1:8" x14ac:dyDescent="0.25">
      <c r="A148" s="90" t="s">
        <v>6</v>
      </c>
      <c r="B148" s="90"/>
      <c r="C148" s="90"/>
      <c r="D148" s="90"/>
      <c r="E148" s="90"/>
      <c r="F148" s="90"/>
      <c r="G148" s="90"/>
      <c r="H148" s="90"/>
    </row>
  </sheetData>
  <mergeCells count="10">
    <mergeCell ref="B1:G1"/>
    <mergeCell ref="B5:Q5"/>
    <mergeCell ref="F7:H7"/>
    <mergeCell ref="A28:H28"/>
    <mergeCell ref="A58:H58"/>
    <mergeCell ref="A86:H86"/>
    <mergeCell ref="A96:H96"/>
    <mergeCell ref="A110:H110"/>
    <mergeCell ref="A120:H120"/>
    <mergeCell ref="A148:H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opLeftCell="A10" workbookViewId="0">
      <pane xSplit="4" topLeftCell="AA1" activePane="topRight" state="frozen"/>
      <selection activeCell="A4" sqref="A4"/>
      <selection pane="topRight" activeCell="AC12" activeCellId="1" sqref="AC9 AA12:AC22"/>
    </sheetView>
  </sheetViews>
  <sheetFormatPr baseColWidth="10" defaultColWidth="8.7109375" defaultRowHeight="15" x14ac:dyDescent="0.25"/>
  <cols>
    <col min="1" max="1" width="42.85546875" style="28" bestFit="1" customWidth="1"/>
    <col min="2" max="4" width="19.28515625" style="28" hidden="1" customWidth="1"/>
    <col min="5" max="5" width="1.28515625" style="28" customWidth="1"/>
    <col min="6" max="9" width="19.28515625" style="28" bestFit="1" customWidth="1"/>
    <col min="10" max="10" width="8.7109375" style="28"/>
    <col min="11" max="11" width="19.28515625" style="28" hidden="1" customWidth="1"/>
    <col min="12" max="12" width="14.42578125" style="28" customWidth="1"/>
    <col min="13" max="13" width="15" style="28" customWidth="1"/>
    <col min="14" max="14" width="14.85546875" style="28" customWidth="1"/>
    <col min="15" max="15" width="14" style="28" customWidth="1"/>
    <col min="16" max="16" width="8.7109375" style="28"/>
    <col min="17" max="17" width="19.28515625" style="28" hidden="1" customWidth="1"/>
    <col min="18" max="18" width="17.85546875" style="28" customWidth="1"/>
    <col min="19" max="19" width="16.85546875" style="28" customWidth="1"/>
    <col min="20" max="20" width="18.140625" style="28" customWidth="1"/>
    <col min="21" max="21" width="8.7109375" style="28"/>
    <col min="22" max="22" width="14.42578125" style="28" customWidth="1"/>
    <col min="23" max="23" width="13.5703125" style="28" customWidth="1"/>
    <col min="24" max="24" width="13.7109375" style="28" customWidth="1"/>
    <col min="25" max="25" width="13.85546875" style="28" customWidth="1"/>
    <col min="26" max="26" width="8.7109375" style="28"/>
    <col min="27" max="27" width="17.5703125" style="28" customWidth="1"/>
    <col min="28" max="28" width="17.28515625" style="28" customWidth="1"/>
    <col min="29" max="29" width="17.5703125" style="28" customWidth="1"/>
    <col min="30" max="30" width="8.7109375" style="28"/>
    <col min="31" max="31" width="15.42578125" style="28" customWidth="1"/>
    <col min="32" max="32" width="13.140625" style="28" customWidth="1"/>
    <col min="33" max="33" width="14.28515625" style="28" customWidth="1"/>
    <col min="34" max="34" width="8.7109375" style="28"/>
    <col min="35" max="35" width="14.28515625" style="28" customWidth="1"/>
    <col min="36" max="36" width="13.42578125" style="28" customWidth="1"/>
    <col min="37" max="38" width="14.5703125" style="28" customWidth="1"/>
    <col min="39" max="39" width="8.7109375" style="28"/>
    <col min="40" max="40" width="14.42578125" style="28" customWidth="1"/>
    <col min="41" max="41" width="14.85546875" style="28" customWidth="1"/>
    <col min="42" max="42" width="14.140625" style="28" customWidth="1"/>
    <col min="43" max="43" width="14.28515625" style="28" customWidth="1"/>
    <col min="44" max="44" width="8.7109375" style="28"/>
    <col min="45" max="45" width="14.42578125" style="28" customWidth="1"/>
    <col min="46" max="46" width="15.85546875" style="28" customWidth="1"/>
    <col min="47" max="47" width="15" style="28" customWidth="1"/>
    <col min="48" max="48" width="15.7109375" style="28" customWidth="1"/>
    <col min="49" max="49" width="8.7109375" style="28"/>
    <col min="50" max="50" width="15" style="28" customWidth="1"/>
    <col min="51" max="51" width="14.7109375" style="28" customWidth="1"/>
    <col min="52" max="52" width="13.7109375" style="28" customWidth="1"/>
    <col min="53" max="53" width="13.140625" style="28" customWidth="1"/>
    <col min="54" max="54" width="8.7109375" style="28"/>
    <col min="55" max="55" width="13.5703125" style="28" customWidth="1"/>
    <col min="56" max="56" width="13.85546875" style="28" customWidth="1"/>
    <col min="57" max="57" width="12.28515625" style="28" customWidth="1"/>
    <col min="58" max="58" width="12.42578125" style="28" customWidth="1"/>
    <col min="59" max="16384" width="8.7109375" style="28"/>
  </cols>
  <sheetData>
    <row r="1" spans="1:58" x14ac:dyDescent="0.25">
      <c r="A1" s="27" t="s">
        <v>0</v>
      </c>
      <c r="B1" s="94" t="s">
        <v>1</v>
      </c>
      <c r="C1" s="94"/>
      <c r="D1" s="94"/>
      <c r="E1" s="94"/>
      <c r="F1" s="94"/>
      <c r="G1" s="94"/>
    </row>
    <row r="2" spans="1:58" x14ac:dyDescent="0.25">
      <c r="A2" s="27" t="s">
        <v>2</v>
      </c>
    </row>
    <row r="3" spans="1:58" x14ac:dyDescent="0.25">
      <c r="A3" s="27" t="s">
        <v>3</v>
      </c>
    </row>
    <row r="5" spans="1:58" x14ac:dyDescent="0.25">
      <c r="A5" s="27" t="s">
        <v>4</v>
      </c>
      <c r="B5" s="95" t="s">
        <v>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7" spans="1:58" x14ac:dyDescent="0.25">
      <c r="A7" s="29" t="s">
        <v>6</v>
      </c>
      <c r="B7" s="30" t="s">
        <v>6</v>
      </c>
      <c r="C7" s="31" t="s">
        <v>6</v>
      </c>
      <c r="D7" s="32" t="s">
        <v>7</v>
      </c>
      <c r="E7" s="33" t="s">
        <v>6</v>
      </c>
      <c r="F7" s="96" t="s">
        <v>56</v>
      </c>
      <c r="G7" s="97"/>
      <c r="H7" s="97"/>
      <c r="I7" s="97"/>
      <c r="K7" s="96" t="s">
        <v>72</v>
      </c>
      <c r="L7" s="97"/>
      <c r="M7" s="97"/>
      <c r="N7" s="97"/>
      <c r="O7" s="62"/>
      <c r="Q7" s="96" t="s">
        <v>74</v>
      </c>
      <c r="R7" s="97"/>
      <c r="S7" s="97"/>
      <c r="T7" s="97"/>
      <c r="V7" s="97" t="s">
        <v>78</v>
      </c>
      <c r="W7" s="97"/>
      <c r="X7" s="97"/>
      <c r="Y7" s="97"/>
      <c r="AA7" s="97" t="s">
        <v>79</v>
      </c>
      <c r="AB7" s="97"/>
      <c r="AC7" s="97"/>
      <c r="AE7" s="97" t="s">
        <v>83</v>
      </c>
      <c r="AF7" s="97"/>
      <c r="AG7" s="97"/>
      <c r="AI7" s="97" t="s">
        <v>84</v>
      </c>
      <c r="AJ7" s="97"/>
      <c r="AK7" s="97"/>
      <c r="AL7" s="97"/>
      <c r="AN7" s="97" t="s">
        <v>85</v>
      </c>
      <c r="AO7" s="97"/>
      <c r="AP7" s="97"/>
      <c r="AQ7" s="97"/>
      <c r="AS7" s="97" t="s">
        <v>86</v>
      </c>
      <c r="AT7" s="97"/>
      <c r="AU7" s="97"/>
      <c r="AV7" s="97"/>
      <c r="AX7" s="97" t="s">
        <v>87</v>
      </c>
      <c r="AY7" s="97"/>
      <c r="AZ7" s="97"/>
      <c r="BA7" s="97"/>
      <c r="BC7" s="97" t="s">
        <v>88</v>
      </c>
      <c r="BD7" s="97"/>
      <c r="BE7" s="97"/>
      <c r="BF7" s="97"/>
    </row>
    <row r="8" spans="1:58" x14ac:dyDescent="0.25">
      <c r="A8" s="34" t="s">
        <v>6</v>
      </c>
      <c r="B8" s="35" t="s">
        <v>9</v>
      </c>
      <c r="C8" s="35" t="s">
        <v>10</v>
      </c>
      <c r="D8" s="35" t="s">
        <v>11</v>
      </c>
      <c r="E8" s="33" t="s">
        <v>6</v>
      </c>
      <c r="F8" s="36" t="s">
        <v>12</v>
      </c>
      <c r="G8" s="37" t="s">
        <v>13</v>
      </c>
      <c r="H8" s="37" t="s">
        <v>14</v>
      </c>
      <c r="I8" s="38" t="s">
        <v>57</v>
      </c>
      <c r="K8" s="36" t="s">
        <v>12</v>
      </c>
      <c r="L8" s="37" t="s">
        <v>13</v>
      </c>
      <c r="M8" s="37" t="s">
        <v>14</v>
      </c>
      <c r="N8" s="38" t="s">
        <v>57</v>
      </c>
      <c r="O8" s="38" t="s">
        <v>73</v>
      </c>
      <c r="Q8" s="36" t="s">
        <v>12</v>
      </c>
      <c r="R8" s="37" t="s">
        <v>13</v>
      </c>
      <c r="S8" s="37" t="s">
        <v>14</v>
      </c>
      <c r="T8" s="38" t="s">
        <v>57</v>
      </c>
      <c r="V8" s="37" t="s">
        <v>13</v>
      </c>
      <c r="W8" s="37" t="s">
        <v>14</v>
      </c>
      <c r="X8" s="38" t="s">
        <v>57</v>
      </c>
      <c r="Y8" s="38" t="s">
        <v>73</v>
      </c>
      <c r="AA8" s="37" t="s">
        <v>13</v>
      </c>
      <c r="AB8" s="37" t="s">
        <v>14</v>
      </c>
      <c r="AC8" s="38" t="s">
        <v>57</v>
      </c>
      <c r="AE8" s="37" t="s">
        <v>13</v>
      </c>
      <c r="AF8" s="37" t="s">
        <v>14</v>
      </c>
      <c r="AG8" s="38" t="s">
        <v>57</v>
      </c>
      <c r="AI8" s="37" t="s">
        <v>13</v>
      </c>
      <c r="AJ8" s="37" t="s">
        <v>14</v>
      </c>
      <c r="AK8" s="38" t="s">
        <v>57</v>
      </c>
      <c r="AL8" s="38" t="s">
        <v>73</v>
      </c>
      <c r="AN8" s="37" t="s">
        <v>13</v>
      </c>
      <c r="AO8" s="37" t="s">
        <v>14</v>
      </c>
      <c r="AP8" s="38" t="s">
        <v>57</v>
      </c>
      <c r="AQ8" s="38" t="s">
        <v>73</v>
      </c>
      <c r="AS8" s="37" t="s">
        <v>13</v>
      </c>
      <c r="AT8" s="37" t="s">
        <v>14</v>
      </c>
      <c r="AU8" s="38" t="s">
        <v>57</v>
      </c>
      <c r="AV8" s="38" t="s">
        <v>73</v>
      </c>
      <c r="AX8" s="37" t="s">
        <v>13</v>
      </c>
      <c r="AY8" s="37" t="s">
        <v>14</v>
      </c>
      <c r="AZ8" s="38" t="s">
        <v>57</v>
      </c>
      <c r="BA8" s="38" t="s">
        <v>73</v>
      </c>
      <c r="BC8" s="37" t="s">
        <v>13</v>
      </c>
      <c r="BD8" s="37" t="s">
        <v>14</v>
      </c>
      <c r="BE8" s="38" t="s">
        <v>57</v>
      </c>
      <c r="BF8" s="38" t="s">
        <v>73</v>
      </c>
    </row>
    <row r="9" spans="1:58" x14ac:dyDescent="0.25">
      <c r="A9" s="39" t="s">
        <v>59</v>
      </c>
      <c r="B9" s="40">
        <v>127.67700000000001</v>
      </c>
      <c r="C9" s="40">
        <v>164.50700000000001</v>
      </c>
      <c r="D9" s="40">
        <v>257.63</v>
      </c>
      <c r="E9" s="33" t="s">
        <v>6</v>
      </c>
      <c r="F9" s="41">
        <v>361.59714000000002</v>
      </c>
      <c r="G9" s="40">
        <v>430</v>
      </c>
      <c r="H9" s="40">
        <v>495.7</v>
      </c>
      <c r="I9" s="40">
        <v>577.20000000000005</v>
      </c>
      <c r="K9" s="41">
        <v>361.59714000000002</v>
      </c>
      <c r="L9" s="42">
        <v>426.7</v>
      </c>
      <c r="M9" s="42">
        <v>473.286</v>
      </c>
      <c r="N9" s="42">
        <v>527.42899999999997</v>
      </c>
      <c r="O9" s="42">
        <v>576.16700000000003</v>
      </c>
      <c r="Q9" s="41">
        <v>361.59714000000002</v>
      </c>
      <c r="R9" s="40">
        <v>423.2</v>
      </c>
      <c r="S9" s="40">
        <v>479.3</v>
      </c>
      <c r="T9" s="40">
        <v>544</v>
      </c>
      <c r="V9" s="40">
        <v>424.5</v>
      </c>
      <c r="W9" s="40">
        <v>482.2</v>
      </c>
      <c r="X9" s="44">
        <v>551.9</v>
      </c>
      <c r="Y9" s="40">
        <v>631.5</v>
      </c>
      <c r="AA9" s="40">
        <v>434</v>
      </c>
      <c r="AB9" s="40">
        <v>468</v>
      </c>
      <c r="AC9" s="40">
        <v>509</v>
      </c>
      <c r="AE9" s="40">
        <v>416.7</v>
      </c>
      <c r="AF9" s="40">
        <v>520.9</v>
      </c>
      <c r="AG9" s="40">
        <v>625</v>
      </c>
      <c r="AI9" s="40">
        <v>424</v>
      </c>
      <c r="AJ9" s="40">
        <v>477</v>
      </c>
      <c r="AK9" s="40">
        <v>561</v>
      </c>
      <c r="AL9" s="40">
        <v>619</v>
      </c>
      <c r="AN9" s="40">
        <v>426.1</v>
      </c>
      <c r="AO9" s="40">
        <v>487.2</v>
      </c>
      <c r="AP9" s="44">
        <v>548.4</v>
      </c>
      <c r="AQ9" s="40">
        <v>639.5</v>
      </c>
      <c r="AS9" s="40">
        <v>435.4</v>
      </c>
      <c r="AT9" s="40">
        <v>487.8</v>
      </c>
      <c r="AU9" s="44">
        <v>565.5</v>
      </c>
      <c r="AV9" s="40">
        <v>645.9</v>
      </c>
      <c r="AX9" s="40">
        <v>433.8</v>
      </c>
      <c r="AY9" s="40">
        <v>460</v>
      </c>
      <c r="AZ9" s="44">
        <v>488.7</v>
      </c>
      <c r="BA9" s="40">
        <v>511.4</v>
      </c>
      <c r="BC9" s="40">
        <v>422</v>
      </c>
      <c r="BD9" s="40">
        <v>465</v>
      </c>
      <c r="BE9" s="44">
        <v>509</v>
      </c>
      <c r="BF9" s="40">
        <v>584</v>
      </c>
    </row>
    <row r="10" spans="1:58" x14ac:dyDescent="0.25">
      <c r="A10" s="43" t="s">
        <v>58</v>
      </c>
      <c r="B10" s="44"/>
      <c r="C10" s="44"/>
      <c r="D10" s="44"/>
      <c r="E10" s="45"/>
      <c r="F10" s="46"/>
      <c r="G10" s="44"/>
      <c r="H10" s="44"/>
      <c r="I10" s="44"/>
      <c r="K10" s="46"/>
      <c r="L10" s="47"/>
      <c r="M10" s="47"/>
      <c r="N10" s="47"/>
      <c r="O10" s="47"/>
      <c r="Q10" s="46"/>
      <c r="R10" s="44"/>
      <c r="S10" s="44"/>
      <c r="T10" s="44"/>
      <c r="V10" s="44"/>
      <c r="W10" s="44"/>
      <c r="X10" s="44"/>
      <c r="Y10" s="44"/>
      <c r="AA10" s="44"/>
      <c r="AB10" s="44"/>
      <c r="AC10" s="44"/>
      <c r="AE10" s="44"/>
      <c r="AF10" s="44"/>
      <c r="AG10" s="44"/>
      <c r="AI10" s="44"/>
      <c r="AJ10" s="44"/>
      <c r="AK10" s="44"/>
      <c r="AL10" s="44"/>
      <c r="AN10" s="44"/>
      <c r="AO10" s="44"/>
      <c r="AP10" s="44"/>
      <c r="AQ10" s="44"/>
      <c r="AS10" s="44"/>
      <c r="AT10" s="44"/>
      <c r="AU10" s="44"/>
      <c r="AV10" s="44"/>
      <c r="AX10" s="44"/>
      <c r="AY10" s="44"/>
      <c r="AZ10" s="44"/>
      <c r="BA10" s="44"/>
      <c r="BC10" s="44"/>
      <c r="BD10" s="44"/>
      <c r="BE10" s="44"/>
      <c r="BF10" s="44"/>
    </row>
    <row r="11" spans="1:58" x14ac:dyDescent="0.25">
      <c r="A11" s="43" t="s">
        <v>60</v>
      </c>
      <c r="B11" s="44"/>
      <c r="C11" s="44"/>
      <c r="D11" s="44"/>
      <c r="E11" s="45"/>
      <c r="F11" s="46"/>
      <c r="G11" s="44"/>
      <c r="H11" s="44"/>
      <c r="I11" s="44"/>
      <c r="K11" s="46"/>
      <c r="L11" s="47"/>
      <c r="M11" s="47"/>
      <c r="N11" s="47"/>
      <c r="O11" s="47"/>
      <c r="Q11" s="46"/>
      <c r="R11" s="44">
        <v>380.7</v>
      </c>
      <c r="S11" s="44">
        <v>418.7</v>
      </c>
      <c r="T11" s="44">
        <v>456.3</v>
      </c>
      <c r="V11" s="44">
        <v>340.1</v>
      </c>
      <c r="W11" s="44">
        <v>393.1</v>
      </c>
      <c r="X11" s="44">
        <v>453.9</v>
      </c>
      <c r="Y11" s="44">
        <v>523.70000000000005</v>
      </c>
      <c r="AA11" s="44"/>
      <c r="AB11" s="44"/>
      <c r="AC11" s="44"/>
      <c r="AE11" s="44"/>
      <c r="AF11" s="44"/>
      <c r="AG11" s="44"/>
      <c r="AI11" s="44">
        <v>329</v>
      </c>
      <c r="AJ11" s="44">
        <v>371</v>
      </c>
      <c r="AK11" s="44">
        <v>410</v>
      </c>
      <c r="AL11" s="44">
        <v>451</v>
      </c>
      <c r="AN11" s="44"/>
      <c r="AO11" s="44"/>
      <c r="AP11" s="44"/>
      <c r="AQ11" s="44"/>
      <c r="AS11" s="44">
        <v>343.7</v>
      </c>
      <c r="AT11" s="44">
        <v>368.8</v>
      </c>
      <c r="AU11" s="44">
        <v>405.6</v>
      </c>
      <c r="AV11" s="44">
        <v>451.8</v>
      </c>
      <c r="AX11" s="44">
        <v>338.9</v>
      </c>
      <c r="AY11" s="44">
        <v>361.8</v>
      </c>
      <c r="AZ11" s="44">
        <v>387.2</v>
      </c>
      <c r="BA11" s="44">
        <v>406.5</v>
      </c>
      <c r="BC11" s="44">
        <v>339</v>
      </c>
      <c r="BD11" s="44">
        <v>355</v>
      </c>
      <c r="BE11" s="44">
        <v>384</v>
      </c>
      <c r="BF11" s="44">
        <v>420</v>
      </c>
    </row>
    <row r="12" spans="1:58" x14ac:dyDescent="0.25">
      <c r="A12" s="43" t="s">
        <v>61</v>
      </c>
      <c r="B12" s="44"/>
      <c r="C12" s="44"/>
      <c r="D12" s="44"/>
      <c r="E12" s="45"/>
      <c r="F12" s="46"/>
      <c r="G12" s="44"/>
      <c r="H12" s="44"/>
      <c r="I12" s="44"/>
      <c r="K12" s="46"/>
      <c r="L12" s="47"/>
      <c r="M12" s="47"/>
      <c r="N12" s="47"/>
      <c r="O12" s="47"/>
      <c r="Q12" s="46"/>
      <c r="R12" s="44">
        <v>76.3</v>
      </c>
      <c r="S12" s="44">
        <v>95.1</v>
      </c>
      <c r="T12" s="44">
        <v>117.4</v>
      </c>
      <c r="V12" s="44">
        <v>81</v>
      </c>
      <c r="W12" s="44">
        <v>89.1</v>
      </c>
      <c r="X12" s="44">
        <v>98</v>
      </c>
      <c r="Y12" s="44">
        <v>107.8</v>
      </c>
      <c r="AA12" s="44"/>
      <c r="AB12" s="44"/>
      <c r="AC12" s="44"/>
      <c r="AE12" s="44"/>
      <c r="AF12" s="44"/>
      <c r="AG12" s="44"/>
      <c r="AI12" s="44">
        <v>89</v>
      </c>
      <c r="AJ12" s="44">
        <v>106</v>
      </c>
      <c r="AK12" s="44">
        <v>152</v>
      </c>
      <c r="AL12" s="44">
        <v>168</v>
      </c>
      <c r="AN12" s="44"/>
      <c r="AO12" s="44"/>
      <c r="AP12" s="44"/>
      <c r="AQ12" s="44"/>
      <c r="AS12" s="44">
        <v>77.900000000000006</v>
      </c>
      <c r="AT12" s="44">
        <v>104.9</v>
      </c>
      <c r="AU12" s="44">
        <v>145.4</v>
      </c>
      <c r="AV12" s="44">
        <v>179.2</v>
      </c>
      <c r="AX12" s="44">
        <v>80.2</v>
      </c>
      <c r="AY12" s="44">
        <v>82.6</v>
      </c>
      <c r="AZ12" s="44">
        <v>85.1</v>
      </c>
      <c r="BA12" s="44">
        <v>87.6</v>
      </c>
      <c r="BC12" s="44">
        <v>83</v>
      </c>
      <c r="BD12" s="44">
        <v>110</v>
      </c>
      <c r="BE12" s="44">
        <v>125</v>
      </c>
      <c r="BF12" s="44">
        <v>164</v>
      </c>
    </row>
    <row r="13" spans="1:58" x14ac:dyDescent="0.25">
      <c r="A13" s="48" t="s">
        <v>16</v>
      </c>
      <c r="B13" s="49">
        <v>0.426622418879056</v>
      </c>
      <c r="C13" s="49">
        <v>0.28846229156386799</v>
      </c>
      <c r="D13" s="49">
        <v>0.56607317621742503</v>
      </c>
      <c r="E13" s="33" t="s">
        <v>6</v>
      </c>
      <c r="F13" s="50">
        <v>0.40355214842991899</v>
      </c>
      <c r="G13" s="49">
        <v>0.11907292740202501</v>
      </c>
      <c r="H13" s="49">
        <v>0.10730447775365</v>
      </c>
      <c r="I13" s="49"/>
      <c r="K13" s="50">
        <v>0.40355214842991899</v>
      </c>
      <c r="L13" s="49"/>
      <c r="M13" s="49"/>
      <c r="N13" s="49"/>
      <c r="O13" s="49"/>
      <c r="Q13" s="50">
        <v>0.40355214842991899</v>
      </c>
      <c r="R13" s="49"/>
      <c r="S13" s="49"/>
      <c r="T13" s="49"/>
      <c r="V13" s="49">
        <v>13.1</v>
      </c>
      <c r="W13" s="49">
        <v>13.6</v>
      </c>
      <c r="X13" s="63">
        <v>14.5</v>
      </c>
      <c r="Y13" s="49">
        <v>14.4</v>
      </c>
      <c r="AA13" s="49">
        <v>15.7</v>
      </c>
      <c r="AB13" s="49">
        <v>7.8</v>
      </c>
      <c r="AC13" s="49">
        <v>8.8000000000000007</v>
      </c>
      <c r="AE13" s="49"/>
      <c r="AF13" s="49"/>
      <c r="AG13" s="49"/>
      <c r="AI13" s="49">
        <v>13</v>
      </c>
      <c r="AJ13" s="49">
        <v>12</v>
      </c>
      <c r="AK13" s="49">
        <v>18</v>
      </c>
      <c r="AL13" s="49">
        <v>10</v>
      </c>
      <c r="AN13" s="49"/>
      <c r="AO13" s="49"/>
      <c r="AP13" s="63"/>
      <c r="AQ13" s="49"/>
      <c r="AS13" s="49">
        <v>16</v>
      </c>
      <c r="AT13" s="49">
        <v>12</v>
      </c>
      <c r="AU13" s="63">
        <v>15.9</v>
      </c>
      <c r="AV13" s="49">
        <v>14.2</v>
      </c>
      <c r="AX13" s="49"/>
      <c r="AY13" s="49"/>
      <c r="AZ13" s="63"/>
      <c r="BA13" s="49"/>
      <c r="BC13" s="49">
        <v>16</v>
      </c>
      <c r="BD13" s="49">
        <v>10</v>
      </c>
      <c r="BE13" s="63">
        <v>9</v>
      </c>
      <c r="BF13" s="49">
        <v>15</v>
      </c>
    </row>
    <row r="14" spans="1:58" x14ac:dyDescent="0.25">
      <c r="A14" s="39" t="s">
        <v>62</v>
      </c>
      <c r="B14" s="40"/>
      <c r="C14" s="40"/>
      <c r="D14" s="40"/>
      <c r="E14" s="33"/>
      <c r="F14" s="41"/>
      <c r="G14" s="40"/>
      <c r="H14" s="40"/>
      <c r="I14" s="40"/>
      <c r="K14" s="41"/>
      <c r="L14" s="40">
        <v>30.7</v>
      </c>
      <c r="M14" s="40">
        <v>32.4</v>
      </c>
      <c r="N14" s="40">
        <v>33.4</v>
      </c>
      <c r="O14" s="40">
        <v>35.366999999999997</v>
      </c>
      <c r="Q14" s="41"/>
      <c r="R14" s="42" t="s">
        <v>75</v>
      </c>
      <c r="S14" s="42" t="s">
        <v>76</v>
      </c>
      <c r="T14" s="42" t="s">
        <v>77</v>
      </c>
      <c r="V14" s="40"/>
      <c r="W14" s="40"/>
      <c r="X14" s="44"/>
      <c r="Y14" s="40"/>
      <c r="AA14" s="42" t="s">
        <v>80</v>
      </c>
      <c r="AB14" s="42" t="s">
        <v>81</v>
      </c>
      <c r="AC14" s="42" t="s">
        <v>82</v>
      </c>
      <c r="AE14" s="40"/>
      <c r="AF14" s="40"/>
      <c r="AG14" s="40"/>
      <c r="AI14" s="40"/>
      <c r="AJ14" s="40"/>
      <c r="AK14" s="40"/>
      <c r="AL14" s="40"/>
      <c r="AN14" s="40"/>
      <c r="AO14" s="40"/>
      <c r="AP14" s="44"/>
      <c r="AQ14" s="40"/>
      <c r="AS14" s="40">
        <v>29.5</v>
      </c>
      <c r="AT14" s="40">
        <v>32.1</v>
      </c>
      <c r="AU14" s="44">
        <v>37</v>
      </c>
      <c r="AV14" s="40">
        <v>39</v>
      </c>
      <c r="AX14" s="40"/>
      <c r="AY14" s="40"/>
      <c r="AZ14" s="44"/>
      <c r="BA14" s="40"/>
      <c r="BC14" s="40">
        <v>30</v>
      </c>
      <c r="BD14" s="40">
        <v>37</v>
      </c>
      <c r="BE14" s="44">
        <v>38</v>
      </c>
      <c r="BF14" s="40">
        <v>42</v>
      </c>
    </row>
    <row r="15" spans="1:58" x14ac:dyDescent="0.25">
      <c r="A15" s="48"/>
      <c r="B15" s="49"/>
      <c r="C15" s="49"/>
      <c r="D15" s="49"/>
      <c r="E15" s="33"/>
      <c r="F15" s="50"/>
      <c r="G15" s="49"/>
      <c r="H15" s="49"/>
      <c r="I15" s="49"/>
      <c r="K15" s="50"/>
      <c r="L15" s="49"/>
      <c r="M15" s="49"/>
      <c r="N15" s="49"/>
      <c r="O15" s="49"/>
      <c r="Q15" s="50"/>
      <c r="R15" s="49"/>
      <c r="S15" s="49"/>
      <c r="T15" s="49"/>
      <c r="V15" s="49"/>
      <c r="W15" s="49"/>
      <c r="X15" s="63"/>
      <c r="Y15" s="49"/>
      <c r="AA15" s="49"/>
      <c r="AB15" s="49"/>
      <c r="AC15" s="49"/>
      <c r="AE15" s="49"/>
      <c r="AF15" s="49"/>
      <c r="AG15" s="49"/>
      <c r="AI15" s="49"/>
      <c r="AJ15" s="49"/>
      <c r="AK15" s="49"/>
      <c r="AL15" s="49"/>
      <c r="AN15" s="49"/>
      <c r="AO15" s="49"/>
      <c r="AP15" s="63"/>
      <c r="AQ15" s="49"/>
      <c r="AS15" s="49"/>
      <c r="AT15" s="49"/>
      <c r="AU15" s="63"/>
      <c r="AV15" s="49"/>
      <c r="AX15" s="49"/>
      <c r="AY15" s="49"/>
      <c r="AZ15" s="63"/>
      <c r="BA15" s="49"/>
      <c r="BC15" s="49"/>
      <c r="BD15" s="49"/>
      <c r="BE15" s="63"/>
      <c r="BF15" s="49"/>
    </row>
    <row r="16" spans="1:58" x14ac:dyDescent="0.25">
      <c r="A16" s="39" t="s">
        <v>89</v>
      </c>
      <c r="B16" s="40"/>
      <c r="C16" s="40"/>
      <c r="D16" s="40"/>
      <c r="E16" s="33"/>
      <c r="F16" s="41">
        <v>35.6</v>
      </c>
      <c r="G16" s="40">
        <v>69.099999999999994</v>
      </c>
      <c r="H16" s="40">
        <v>90.6</v>
      </c>
      <c r="I16" s="40">
        <v>92.7</v>
      </c>
      <c r="K16" s="41"/>
      <c r="L16" s="40"/>
      <c r="M16" s="40"/>
      <c r="N16" s="40"/>
      <c r="O16" s="40"/>
      <c r="Q16" s="41"/>
      <c r="R16" s="40">
        <v>65.8</v>
      </c>
      <c r="S16" s="40">
        <v>67.900000000000006</v>
      </c>
      <c r="T16" s="40">
        <v>70.900000000000006</v>
      </c>
      <c r="V16" s="40">
        <v>48.6</v>
      </c>
      <c r="W16" s="40">
        <v>57.8</v>
      </c>
      <c r="X16" s="44">
        <v>67.099999999999994</v>
      </c>
      <c r="Y16" s="40">
        <v>76.3</v>
      </c>
      <c r="AA16" s="40"/>
      <c r="AB16" s="40"/>
      <c r="AC16" s="40"/>
      <c r="AE16" s="40"/>
      <c r="AF16" s="40"/>
      <c r="AG16" s="40"/>
      <c r="AI16" s="40">
        <v>62</v>
      </c>
      <c r="AJ16" s="40">
        <v>66</v>
      </c>
      <c r="AK16" s="44">
        <v>68</v>
      </c>
      <c r="AL16" s="40">
        <v>70</v>
      </c>
      <c r="AN16" s="40">
        <v>61</v>
      </c>
      <c r="AO16" s="40">
        <v>68.2</v>
      </c>
      <c r="AP16" s="44">
        <v>69.599999999999994</v>
      </c>
      <c r="AQ16" s="40">
        <v>71</v>
      </c>
      <c r="AS16" s="40">
        <v>58.6</v>
      </c>
      <c r="AT16" s="40">
        <v>63.7</v>
      </c>
      <c r="AU16" s="44">
        <v>67.900000000000006</v>
      </c>
      <c r="AV16" s="40">
        <v>73.599999999999994</v>
      </c>
      <c r="AX16" s="40">
        <v>64.3</v>
      </c>
      <c r="AY16" s="40">
        <v>80</v>
      </c>
      <c r="AZ16" s="44">
        <v>86</v>
      </c>
      <c r="BA16" s="40">
        <v>88</v>
      </c>
      <c r="BC16" s="40">
        <v>53</v>
      </c>
      <c r="BD16" s="40">
        <v>53.1</v>
      </c>
      <c r="BE16" s="44">
        <v>52.5</v>
      </c>
      <c r="BF16" s="40"/>
    </row>
    <row r="17" spans="1:58" x14ac:dyDescent="0.25">
      <c r="A17" s="39" t="s">
        <v>63</v>
      </c>
      <c r="B17" s="40">
        <v>37.987000000000002</v>
      </c>
      <c r="C17" s="40">
        <v>58.554000000000002</v>
      </c>
      <c r="D17" s="40">
        <v>82.567999999999998</v>
      </c>
      <c r="E17" s="33" t="s">
        <v>6</v>
      </c>
      <c r="F17" s="41"/>
      <c r="G17" s="40"/>
      <c r="H17" s="40"/>
      <c r="I17" s="40"/>
      <c r="K17" s="41">
        <v>112.0795</v>
      </c>
      <c r="L17" s="40"/>
      <c r="M17" s="40"/>
      <c r="N17" s="40"/>
      <c r="O17" s="40"/>
      <c r="Q17" s="41">
        <v>112.0795</v>
      </c>
      <c r="R17" s="40"/>
      <c r="S17" s="40"/>
      <c r="T17" s="40"/>
      <c r="V17" s="40"/>
      <c r="W17" s="40"/>
      <c r="X17" s="44"/>
      <c r="Y17" s="40"/>
      <c r="AA17" s="40"/>
      <c r="AB17" s="40"/>
      <c r="AC17" s="40"/>
      <c r="AE17" s="40"/>
      <c r="AF17" s="40"/>
      <c r="AG17" s="40"/>
      <c r="AI17" s="40">
        <v>29</v>
      </c>
      <c r="AJ17" s="40">
        <v>31</v>
      </c>
      <c r="AK17" s="40">
        <v>33</v>
      </c>
      <c r="AL17" s="40">
        <v>35</v>
      </c>
      <c r="AN17" s="40"/>
      <c r="AO17" s="40"/>
      <c r="AP17" s="44"/>
      <c r="AQ17" s="40"/>
      <c r="AS17" s="40"/>
      <c r="AT17" s="40"/>
      <c r="AU17" s="44"/>
      <c r="AV17" s="40"/>
      <c r="AX17" s="40"/>
      <c r="AY17" s="40"/>
      <c r="AZ17" s="44"/>
      <c r="BA17" s="40"/>
      <c r="BC17" s="40"/>
      <c r="BD17" s="40"/>
      <c r="BE17" s="44"/>
      <c r="BF17" s="40"/>
    </row>
    <row r="18" spans="1:58" x14ac:dyDescent="0.25">
      <c r="A18" s="51" t="s">
        <v>64</v>
      </c>
      <c r="B18" s="44"/>
      <c r="C18" s="44"/>
      <c r="D18" s="44"/>
      <c r="E18" s="45"/>
      <c r="F18" s="46"/>
      <c r="G18" s="44"/>
      <c r="H18" s="44"/>
      <c r="I18" s="44"/>
      <c r="K18" s="46"/>
      <c r="L18" s="44"/>
      <c r="M18" s="44"/>
      <c r="N18" s="44"/>
      <c r="O18" s="44"/>
      <c r="Q18" s="46"/>
      <c r="R18" s="44"/>
      <c r="S18" s="44"/>
      <c r="T18" s="44"/>
      <c r="V18" s="44"/>
      <c r="W18" s="44"/>
      <c r="X18" s="44"/>
      <c r="Y18" s="44"/>
      <c r="AA18" s="44"/>
      <c r="AB18" s="44"/>
      <c r="AC18" s="44"/>
      <c r="AE18" s="44"/>
      <c r="AF18" s="44"/>
      <c r="AG18" s="44"/>
      <c r="AI18" s="44"/>
      <c r="AJ18" s="44"/>
      <c r="AK18" s="44"/>
      <c r="AL18" s="44"/>
      <c r="AN18" s="44"/>
      <c r="AO18" s="44"/>
      <c r="AP18" s="44"/>
      <c r="AQ18" s="44"/>
      <c r="AS18" s="44"/>
      <c r="AT18" s="44"/>
      <c r="AU18" s="44"/>
      <c r="AV18" s="44"/>
      <c r="AX18" s="44"/>
      <c r="AY18" s="44"/>
      <c r="AZ18" s="44"/>
      <c r="BA18" s="44"/>
      <c r="BC18" s="44"/>
      <c r="BD18" s="44"/>
      <c r="BE18" s="44"/>
      <c r="BF18" s="44"/>
    </row>
    <row r="19" spans="1:58" x14ac:dyDescent="0.25">
      <c r="A19" s="48" t="s">
        <v>16</v>
      </c>
      <c r="B19" s="49">
        <v>0.29304241268976799</v>
      </c>
      <c r="C19" s="49">
        <v>0.54142206544344096</v>
      </c>
      <c r="D19" s="49">
        <v>0.41011715681251504</v>
      </c>
      <c r="E19" s="33" t="s">
        <v>6</v>
      </c>
      <c r="F19" s="50"/>
      <c r="G19" s="49"/>
      <c r="H19" s="49"/>
      <c r="I19" s="49"/>
      <c r="K19" s="50">
        <v>0.35742055033427</v>
      </c>
      <c r="L19" s="49"/>
      <c r="M19" s="49"/>
      <c r="N19" s="49"/>
      <c r="O19" s="49"/>
      <c r="Q19" s="50">
        <v>0.35742055033427</v>
      </c>
      <c r="R19" s="49"/>
      <c r="S19" s="49"/>
      <c r="T19" s="49"/>
      <c r="V19" s="49"/>
      <c r="W19" s="49"/>
      <c r="X19" s="63"/>
      <c r="Y19" s="49"/>
      <c r="AA19" s="49"/>
      <c r="AB19" s="49"/>
      <c r="AC19" s="49"/>
      <c r="AE19" s="49"/>
      <c r="AF19" s="49"/>
      <c r="AG19" s="49"/>
      <c r="AI19" s="49"/>
      <c r="AJ19" s="49"/>
      <c r="AK19" s="49"/>
      <c r="AL19" s="49"/>
      <c r="AN19" s="49"/>
      <c r="AO19" s="49"/>
      <c r="AP19" s="63"/>
      <c r="AQ19" s="49"/>
      <c r="AS19" s="49"/>
      <c r="AT19" s="49"/>
      <c r="AU19" s="63"/>
      <c r="AV19" s="49"/>
      <c r="AX19" s="49"/>
      <c r="AY19" s="49"/>
      <c r="AZ19" s="63"/>
      <c r="BA19" s="49"/>
      <c r="BC19" s="49"/>
      <c r="BD19" s="49"/>
      <c r="BE19" s="63"/>
      <c r="BF19" s="49"/>
    </row>
    <row r="20" spans="1:58" x14ac:dyDescent="0.25">
      <c r="A20" s="39" t="s">
        <v>65</v>
      </c>
      <c r="B20" s="52">
        <v>0.29799999999999999</v>
      </c>
      <c r="C20" s="52">
        <v>0.35590000000000005</v>
      </c>
      <c r="D20" s="52">
        <v>0.32049999999999995</v>
      </c>
      <c r="E20" s="33" t="s">
        <v>6</v>
      </c>
      <c r="F20" s="53">
        <v>57</v>
      </c>
      <c r="G20" s="52">
        <v>65.5</v>
      </c>
      <c r="H20" s="52">
        <v>71</v>
      </c>
      <c r="I20" s="52">
        <v>73.5</v>
      </c>
      <c r="K20" s="53">
        <v>0.30499999999999999</v>
      </c>
      <c r="L20" s="52"/>
      <c r="M20" s="52"/>
      <c r="N20" s="52"/>
      <c r="O20" s="52"/>
      <c r="Q20" s="53">
        <v>0.30499999999999999</v>
      </c>
      <c r="R20" s="52"/>
      <c r="S20" s="52"/>
      <c r="T20" s="52"/>
      <c r="V20" s="52">
        <v>61.4</v>
      </c>
      <c r="W20" s="52">
        <v>72.7</v>
      </c>
      <c r="X20" s="64">
        <v>82.3</v>
      </c>
      <c r="Y20" s="52">
        <v>93.2</v>
      </c>
      <c r="AA20" s="52"/>
      <c r="AB20" s="52"/>
      <c r="AC20" s="52"/>
      <c r="AE20" s="52"/>
      <c r="AF20" s="52"/>
      <c r="AG20" s="52"/>
      <c r="AI20" s="52">
        <v>71</v>
      </c>
      <c r="AJ20" s="52">
        <v>81</v>
      </c>
      <c r="AK20" s="52">
        <v>90</v>
      </c>
      <c r="AL20" s="52">
        <v>99</v>
      </c>
      <c r="AN20" s="52">
        <v>62.8</v>
      </c>
      <c r="AO20" s="52">
        <v>71.599999999999994</v>
      </c>
      <c r="AP20" s="64">
        <v>79</v>
      </c>
      <c r="AQ20" s="52">
        <v>90.3</v>
      </c>
      <c r="AS20" s="52">
        <v>67.5</v>
      </c>
      <c r="AT20" s="52">
        <v>82.3</v>
      </c>
      <c r="AU20" s="64">
        <v>89.5</v>
      </c>
      <c r="AV20" s="52">
        <v>97.1</v>
      </c>
      <c r="AX20" s="52">
        <v>61.9</v>
      </c>
      <c r="AY20" s="52">
        <v>66</v>
      </c>
      <c r="AZ20" s="64">
        <v>69.3</v>
      </c>
      <c r="BA20" s="52">
        <v>71.400000000000006</v>
      </c>
      <c r="BC20" s="52">
        <v>58.2</v>
      </c>
      <c r="BD20" s="52">
        <v>61.9</v>
      </c>
      <c r="BE20" s="64">
        <v>60.3</v>
      </c>
      <c r="BF20" s="52"/>
    </row>
    <row r="21" spans="1:58" x14ac:dyDescent="0.25">
      <c r="A21" s="48" t="s">
        <v>16</v>
      </c>
      <c r="B21" s="49" t="s">
        <v>20</v>
      </c>
      <c r="C21" s="49" t="s">
        <v>20</v>
      </c>
      <c r="D21" s="49" t="s">
        <v>20</v>
      </c>
      <c r="E21" s="33" t="s">
        <v>6</v>
      </c>
      <c r="F21" s="50"/>
      <c r="G21" s="49"/>
      <c r="H21" s="49"/>
      <c r="I21" s="49"/>
      <c r="K21" s="50">
        <v>0.24766355140186899</v>
      </c>
      <c r="L21" s="49"/>
      <c r="M21" s="49"/>
      <c r="N21" s="49"/>
      <c r="O21" s="49"/>
      <c r="Q21" s="50">
        <v>0.24766355140186899</v>
      </c>
      <c r="R21" s="49"/>
      <c r="S21" s="49"/>
      <c r="T21" s="49"/>
      <c r="V21" s="49"/>
      <c r="W21" s="49"/>
      <c r="X21" s="63"/>
      <c r="Y21" s="49"/>
      <c r="AA21" s="49"/>
      <c r="AB21" s="49"/>
      <c r="AC21" s="49"/>
      <c r="AE21" s="49"/>
      <c r="AF21" s="49"/>
      <c r="AG21" s="49"/>
      <c r="AI21" s="49"/>
      <c r="AJ21" s="49"/>
      <c r="AK21" s="49"/>
      <c r="AL21" s="49"/>
      <c r="AN21" s="49"/>
      <c r="AO21" s="49"/>
      <c r="AP21" s="63"/>
      <c r="AQ21" s="49"/>
      <c r="AS21" s="49"/>
      <c r="AT21" s="49"/>
      <c r="AU21" s="63"/>
      <c r="AV21" s="49"/>
      <c r="AX21" s="49"/>
      <c r="AY21" s="49"/>
      <c r="AZ21" s="63"/>
      <c r="BA21" s="49"/>
      <c r="BC21" s="49"/>
      <c r="BD21" s="49"/>
      <c r="BE21" s="63"/>
      <c r="BF21" s="49"/>
    </row>
    <row r="22" spans="1:58" x14ac:dyDescent="0.25">
      <c r="A22" s="39" t="s">
        <v>66</v>
      </c>
      <c r="B22" s="40" t="s">
        <v>20</v>
      </c>
      <c r="C22" s="40" t="s">
        <v>20</v>
      </c>
      <c r="D22" s="40">
        <v>54.957999999999998</v>
      </c>
      <c r="E22" s="33" t="s">
        <v>6</v>
      </c>
      <c r="F22" s="41">
        <v>95.5</v>
      </c>
      <c r="G22" s="40">
        <v>102.7</v>
      </c>
      <c r="H22" s="40">
        <v>101.5</v>
      </c>
      <c r="I22" s="40">
        <v>134.6</v>
      </c>
      <c r="K22" s="41" t="s">
        <v>20</v>
      </c>
      <c r="L22" s="40">
        <v>108.4</v>
      </c>
      <c r="M22" s="40">
        <v>116.5</v>
      </c>
      <c r="N22" s="40">
        <v>113.3</v>
      </c>
      <c r="O22" s="40">
        <v>116.9</v>
      </c>
      <c r="Q22" s="41" t="s">
        <v>20</v>
      </c>
      <c r="R22" s="40">
        <v>115.1</v>
      </c>
      <c r="S22" s="40">
        <v>139.30000000000001</v>
      </c>
      <c r="T22" s="40">
        <v>169.5</v>
      </c>
      <c r="V22" s="40">
        <v>103.5</v>
      </c>
      <c r="W22" s="40">
        <v>106.1</v>
      </c>
      <c r="X22" s="44">
        <v>117.5</v>
      </c>
      <c r="Y22" s="40">
        <v>131.4</v>
      </c>
      <c r="AA22" s="40">
        <v>99</v>
      </c>
      <c r="AB22" s="40">
        <v>104</v>
      </c>
      <c r="AC22" s="40">
        <v>99</v>
      </c>
      <c r="AE22" s="40">
        <v>109.3</v>
      </c>
      <c r="AF22" s="40">
        <v>136.1</v>
      </c>
      <c r="AG22" s="40">
        <v>170.1</v>
      </c>
      <c r="AI22" s="40">
        <v>105</v>
      </c>
      <c r="AJ22" s="40">
        <v>106</v>
      </c>
      <c r="AK22" s="40">
        <v>121</v>
      </c>
      <c r="AL22" s="40">
        <v>133</v>
      </c>
      <c r="AN22" s="40"/>
      <c r="AO22" s="40"/>
      <c r="AP22" s="44"/>
      <c r="AQ22" s="40"/>
      <c r="AS22" s="40">
        <v>114.8</v>
      </c>
      <c r="AT22" s="40">
        <v>122.5</v>
      </c>
      <c r="AU22" s="44">
        <v>170.3</v>
      </c>
      <c r="AV22" s="40">
        <v>207.4</v>
      </c>
      <c r="AX22" s="40">
        <v>104.2</v>
      </c>
      <c r="AY22" s="40">
        <v>104.3</v>
      </c>
      <c r="AZ22" s="44">
        <v>109.5</v>
      </c>
      <c r="BA22" s="40">
        <v>119</v>
      </c>
      <c r="BC22" s="40">
        <v>116</v>
      </c>
      <c r="BD22" s="40">
        <v>131</v>
      </c>
      <c r="BE22" s="44">
        <v>154</v>
      </c>
      <c r="BF22" s="40">
        <v>200</v>
      </c>
    </row>
    <row r="23" spans="1:58" x14ac:dyDescent="0.25">
      <c r="A23" s="48" t="s">
        <v>16</v>
      </c>
      <c r="B23" s="49" t="s">
        <v>20</v>
      </c>
      <c r="C23" s="49" t="s">
        <v>20</v>
      </c>
      <c r="D23" s="49" t="s">
        <v>20</v>
      </c>
      <c r="E23" s="33" t="s">
        <v>6</v>
      </c>
      <c r="F23" s="50" t="s">
        <v>20</v>
      </c>
      <c r="G23" s="49" t="s">
        <v>20</v>
      </c>
      <c r="H23" s="49" t="s">
        <v>20</v>
      </c>
      <c r="I23" s="49"/>
      <c r="K23" s="50" t="s">
        <v>20</v>
      </c>
      <c r="L23" s="49"/>
      <c r="M23" s="49"/>
      <c r="N23" s="49"/>
      <c r="O23" s="49"/>
      <c r="Q23" s="50" t="s">
        <v>20</v>
      </c>
      <c r="R23" s="49" t="s">
        <v>20</v>
      </c>
      <c r="S23" s="49" t="s">
        <v>20</v>
      </c>
      <c r="T23" s="49" t="s">
        <v>20</v>
      </c>
      <c r="V23" s="49">
        <v>8.4</v>
      </c>
      <c r="W23" s="49">
        <v>2.5</v>
      </c>
      <c r="X23" s="63">
        <v>10.8</v>
      </c>
      <c r="Y23" s="49">
        <v>11.8</v>
      </c>
      <c r="AA23" s="49"/>
      <c r="AB23" s="49"/>
      <c r="AC23" s="49"/>
      <c r="AE23" s="49"/>
      <c r="AF23" s="49"/>
      <c r="AG23" s="49"/>
      <c r="AI23" s="49">
        <v>10</v>
      </c>
      <c r="AJ23" s="49">
        <v>1</v>
      </c>
      <c r="AK23" s="63">
        <v>14</v>
      </c>
      <c r="AL23" s="49">
        <v>10</v>
      </c>
      <c r="AN23" s="49"/>
      <c r="AO23" s="49"/>
      <c r="AP23" s="63"/>
      <c r="AQ23" s="49"/>
      <c r="AS23" s="49">
        <v>20.2</v>
      </c>
      <c r="AT23" s="49">
        <v>6.7</v>
      </c>
      <c r="AU23" s="63">
        <v>39.1</v>
      </c>
      <c r="AV23" s="49">
        <v>21.7</v>
      </c>
      <c r="AX23" s="49"/>
      <c r="AY23" s="49"/>
      <c r="AZ23" s="63"/>
      <c r="BA23" s="49"/>
      <c r="BC23" s="49">
        <v>26</v>
      </c>
      <c r="BD23" s="49">
        <v>13</v>
      </c>
      <c r="BE23" s="63">
        <v>17</v>
      </c>
      <c r="BF23" s="49">
        <v>30</v>
      </c>
    </row>
    <row r="24" spans="1:58" x14ac:dyDescent="0.25">
      <c r="A24" s="39" t="s">
        <v>67</v>
      </c>
      <c r="B24" s="40">
        <v>18.343</v>
      </c>
      <c r="C24" s="40">
        <v>18.108000000000001</v>
      </c>
      <c r="D24" s="40">
        <v>17.614000000000001</v>
      </c>
      <c r="E24" s="33" t="s">
        <v>6</v>
      </c>
      <c r="F24" s="41">
        <v>4.4000000000000004</v>
      </c>
      <c r="G24" s="40">
        <v>11.9</v>
      </c>
      <c r="H24" s="40"/>
      <c r="I24" s="40"/>
      <c r="K24" s="41">
        <v>35.952800000000003</v>
      </c>
      <c r="L24" s="40"/>
      <c r="M24" s="40"/>
      <c r="N24" s="40"/>
      <c r="O24" s="40"/>
      <c r="Q24" s="41">
        <v>35.952800000000003</v>
      </c>
      <c r="R24" s="40"/>
      <c r="S24" s="40"/>
      <c r="T24" s="40"/>
      <c r="V24" s="40"/>
      <c r="W24" s="40"/>
      <c r="X24" s="44"/>
      <c r="Y24" s="40"/>
      <c r="AA24" s="40"/>
      <c r="AB24" s="40"/>
      <c r="AC24" s="40"/>
      <c r="AE24" s="40"/>
      <c r="AF24" s="40"/>
      <c r="AG24" s="40"/>
      <c r="AI24" s="40"/>
      <c r="AJ24" s="40"/>
      <c r="AK24" s="44"/>
      <c r="AL24" s="40"/>
      <c r="AN24" s="40"/>
      <c r="AO24" s="40"/>
      <c r="AP24" s="44"/>
      <c r="AQ24" s="40"/>
      <c r="AS24" s="40"/>
      <c r="AT24" s="40"/>
      <c r="AU24" s="44"/>
      <c r="AV24" s="40"/>
      <c r="AX24" s="40"/>
      <c r="AY24" s="40"/>
      <c r="AZ24" s="44"/>
      <c r="BA24" s="40"/>
      <c r="BC24" s="40"/>
      <c r="BD24" s="40"/>
      <c r="BE24" s="44"/>
      <c r="BF24" s="40"/>
    </row>
    <row r="25" spans="1:58" x14ac:dyDescent="0.25">
      <c r="A25" s="39" t="s">
        <v>68</v>
      </c>
      <c r="B25" s="40">
        <v>3.9729999999999999</v>
      </c>
      <c r="C25" s="40" t="s">
        <v>20</v>
      </c>
      <c r="D25" s="40" t="s">
        <v>20</v>
      </c>
      <c r="E25" s="33" t="s">
        <v>6</v>
      </c>
      <c r="F25" s="41"/>
      <c r="G25" s="40" t="s">
        <v>20</v>
      </c>
      <c r="H25" s="40" t="s">
        <v>20</v>
      </c>
      <c r="I25" s="40"/>
      <c r="K25" s="41">
        <v>3</v>
      </c>
      <c r="L25" s="40"/>
      <c r="M25" s="40"/>
      <c r="N25" s="40"/>
      <c r="O25" s="40"/>
      <c r="Q25" s="41">
        <v>3</v>
      </c>
      <c r="R25" s="40"/>
      <c r="S25" s="40"/>
      <c r="T25" s="40"/>
      <c r="V25" s="40"/>
      <c r="W25" s="40"/>
      <c r="X25" s="44"/>
      <c r="Y25" s="40"/>
      <c r="AA25" s="40">
        <v>8</v>
      </c>
      <c r="AB25" s="40">
        <v>5</v>
      </c>
      <c r="AC25" s="40">
        <v>5</v>
      </c>
      <c r="AE25" s="40"/>
      <c r="AF25" s="40"/>
      <c r="AG25" s="40"/>
      <c r="AI25" s="40"/>
      <c r="AJ25" s="40"/>
      <c r="AK25" s="44"/>
      <c r="AL25" s="40"/>
      <c r="AN25" s="40"/>
      <c r="AO25" s="40"/>
      <c r="AP25" s="44"/>
      <c r="AQ25" s="40"/>
      <c r="AS25" s="40"/>
      <c r="AT25" s="40"/>
      <c r="AU25" s="44"/>
      <c r="AV25" s="40"/>
      <c r="AX25" s="40"/>
      <c r="AY25" s="40"/>
      <c r="AZ25" s="44"/>
      <c r="BA25" s="40"/>
      <c r="BC25" s="40"/>
      <c r="BD25" s="40"/>
      <c r="BE25" s="44"/>
      <c r="BF25" s="40"/>
    </row>
    <row r="26" spans="1:58" x14ac:dyDescent="0.25">
      <c r="A26" s="39" t="s">
        <v>69</v>
      </c>
      <c r="B26" s="40">
        <v>26.347000000000001</v>
      </c>
      <c r="C26" s="40">
        <v>27.212</v>
      </c>
      <c r="D26" s="40">
        <v>45.073</v>
      </c>
      <c r="E26" s="33" t="s">
        <v>6</v>
      </c>
      <c r="F26" s="41"/>
      <c r="G26" s="40"/>
      <c r="H26" s="40"/>
      <c r="I26" s="40"/>
      <c r="K26" s="41">
        <v>35.441670000000002</v>
      </c>
      <c r="L26" s="40"/>
      <c r="M26" s="40"/>
      <c r="N26" s="40"/>
      <c r="O26" s="40"/>
      <c r="Q26" s="41">
        <v>35.441670000000002</v>
      </c>
      <c r="R26" s="40"/>
      <c r="S26" s="40"/>
      <c r="T26" s="40"/>
      <c r="V26" s="40"/>
      <c r="W26" s="40"/>
      <c r="X26" s="44"/>
      <c r="Y26" s="40"/>
      <c r="AA26" s="40">
        <v>28</v>
      </c>
      <c r="AB26" s="40">
        <v>28</v>
      </c>
      <c r="AC26" s="40">
        <v>29</v>
      </c>
      <c r="AE26" s="40"/>
      <c r="AF26" s="40"/>
      <c r="AG26" s="40"/>
      <c r="AI26" s="40"/>
      <c r="AJ26" s="40"/>
      <c r="AK26" s="44"/>
      <c r="AL26" s="40"/>
      <c r="AN26" s="40"/>
      <c r="AO26" s="40"/>
      <c r="AP26" s="44"/>
      <c r="AQ26" s="40"/>
      <c r="AS26" s="40"/>
      <c r="AT26" s="40"/>
      <c r="AU26" s="44"/>
      <c r="AV26" s="40"/>
      <c r="AX26" s="40"/>
      <c r="AY26" s="40"/>
      <c r="AZ26" s="44"/>
      <c r="BA26" s="40"/>
      <c r="BC26" s="40"/>
      <c r="BD26" s="40"/>
      <c r="BE26" s="44"/>
      <c r="BF26" s="40"/>
    </row>
    <row r="27" spans="1:58" x14ac:dyDescent="0.25">
      <c r="A27" s="39" t="s">
        <v>70</v>
      </c>
      <c r="B27" s="40" t="s">
        <v>20</v>
      </c>
      <c r="C27" s="40">
        <v>0.27</v>
      </c>
      <c r="D27" s="40">
        <v>0.40200000000000002</v>
      </c>
      <c r="E27" s="33" t="s">
        <v>6</v>
      </c>
      <c r="F27" s="41"/>
      <c r="G27" s="40"/>
      <c r="H27" s="40"/>
      <c r="I27" s="40"/>
      <c r="K27" s="41">
        <v>0.57999999999999996</v>
      </c>
      <c r="L27" s="40"/>
      <c r="M27" s="40"/>
      <c r="N27" s="40"/>
      <c r="O27" s="40"/>
      <c r="Q27" s="41">
        <v>0.57999999999999996</v>
      </c>
      <c r="R27" s="40"/>
      <c r="S27" s="40"/>
      <c r="T27" s="40"/>
      <c r="V27" s="40"/>
      <c r="W27" s="40"/>
      <c r="X27" s="44"/>
      <c r="Y27" s="40"/>
      <c r="AA27" s="40"/>
      <c r="AB27" s="40"/>
      <c r="AC27" s="40"/>
      <c r="AE27" s="40"/>
      <c r="AF27" s="40"/>
      <c r="AG27" s="40"/>
      <c r="AI27" s="40"/>
      <c r="AJ27" s="40"/>
      <c r="AK27" s="44"/>
      <c r="AL27" s="40"/>
      <c r="AN27" s="40">
        <v>56.3</v>
      </c>
      <c r="AO27" s="40">
        <v>70.7</v>
      </c>
      <c r="AP27" s="44">
        <v>82.5</v>
      </c>
      <c r="AQ27" s="40">
        <v>99.6</v>
      </c>
      <c r="AS27" s="40"/>
      <c r="AT27" s="40"/>
      <c r="AU27" s="44"/>
      <c r="AV27" s="40"/>
      <c r="AX27" s="40"/>
      <c r="AY27" s="40"/>
      <c r="AZ27" s="44"/>
      <c r="BA27" s="40"/>
      <c r="BC27" s="40"/>
      <c r="BD27" s="40"/>
      <c r="BE27" s="44"/>
      <c r="BF27" s="40"/>
    </row>
    <row r="28" spans="1:58" x14ac:dyDescent="0.25">
      <c r="A28" s="39" t="s">
        <v>71</v>
      </c>
      <c r="B28" s="40">
        <v>9.0809999999999995</v>
      </c>
      <c r="C28" s="40">
        <v>9.9849999999999994</v>
      </c>
      <c r="D28" s="40">
        <v>13.725</v>
      </c>
      <c r="E28" s="33" t="s">
        <v>6</v>
      </c>
      <c r="F28" s="41">
        <v>22.574999999999999</v>
      </c>
      <c r="G28" s="40"/>
      <c r="H28" s="40"/>
      <c r="I28" s="40"/>
      <c r="K28" s="41">
        <v>22.574999999999999</v>
      </c>
      <c r="L28" s="40">
        <v>40.200000000000003</v>
      </c>
      <c r="M28" s="40">
        <v>53.2</v>
      </c>
      <c r="N28" s="40">
        <v>57.2</v>
      </c>
      <c r="O28" s="40">
        <v>45.7</v>
      </c>
      <c r="Q28" s="41">
        <v>22.574999999999999</v>
      </c>
      <c r="R28" s="40"/>
      <c r="S28" s="40"/>
      <c r="T28" s="40"/>
      <c r="V28" s="40">
        <v>64.2</v>
      </c>
      <c r="W28" s="40">
        <v>71.5</v>
      </c>
      <c r="X28" s="44">
        <v>80.3</v>
      </c>
      <c r="Y28" s="40">
        <v>91.7</v>
      </c>
      <c r="AA28" s="40">
        <v>48</v>
      </c>
      <c r="AB28" s="40">
        <v>54</v>
      </c>
      <c r="AC28" s="40">
        <v>50</v>
      </c>
      <c r="AE28" s="40"/>
      <c r="AF28" s="40"/>
      <c r="AG28" s="40"/>
      <c r="AI28" s="40">
        <v>33</v>
      </c>
      <c r="AJ28" s="40">
        <v>37</v>
      </c>
      <c r="AK28" s="44">
        <v>50</v>
      </c>
      <c r="AL28" s="40">
        <v>6</v>
      </c>
      <c r="AN28" s="40">
        <v>34.5</v>
      </c>
      <c r="AO28" s="40">
        <v>54.5</v>
      </c>
      <c r="AP28" s="44">
        <v>62.6</v>
      </c>
      <c r="AQ28" s="40">
        <v>77.5</v>
      </c>
      <c r="AS28" s="40">
        <v>55.8</v>
      </c>
      <c r="AT28" s="40">
        <v>67.7</v>
      </c>
      <c r="AU28" s="44">
        <v>101.2</v>
      </c>
      <c r="AV28" s="40">
        <v>127.1</v>
      </c>
      <c r="AX28" s="40">
        <v>32.1</v>
      </c>
      <c r="AY28" s="40">
        <v>40.6</v>
      </c>
      <c r="AZ28" s="44">
        <v>38.1</v>
      </c>
      <c r="BA28" s="40">
        <v>41.5</v>
      </c>
      <c r="BC28" s="40"/>
      <c r="BD28" s="40"/>
      <c r="BE28" s="44"/>
      <c r="BF28" s="40"/>
    </row>
    <row r="29" spans="1:58" x14ac:dyDescent="0.25">
      <c r="A29" s="48" t="s">
        <v>16</v>
      </c>
      <c r="B29" s="49">
        <v>3.3668672972198301</v>
      </c>
      <c r="C29" s="49">
        <v>0.66686849116008706</v>
      </c>
      <c r="D29" s="49">
        <v>-0.11888848528877601</v>
      </c>
      <c r="E29" s="33" t="s">
        <v>6</v>
      </c>
      <c r="F29" s="50"/>
      <c r="G29" s="49"/>
      <c r="H29" s="49"/>
      <c r="I29" s="49"/>
      <c r="K29" s="50">
        <v>1.4805540668673001</v>
      </c>
      <c r="L29" s="49"/>
      <c r="M29" s="49"/>
      <c r="N29" s="49"/>
      <c r="O29" s="49"/>
      <c r="Q29" s="50">
        <v>1.4805540668673001</v>
      </c>
      <c r="R29" s="49"/>
      <c r="S29" s="49"/>
      <c r="T29" s="49"/>
      <c r="V29" s="49">
        <v>-23.5</v>
      </c>
      <c r="W29" s="49">
        <v>11.4</v>
      </c>
      <c r="X29" s="63">
        <v>12.2</v>
      </c>
      <c r="Y29" s="49">
        <v>14.2</v>
      </c>
      <c r="AA29" s="49"/>
      <c r="AB29" s="49"/>
      <c r="AC29" s="49"/>
      <c r="AE29" s="49"/>
      <c r="AF29" s="49"/>
      <c r="AG29" s="49"/>
      <c r="AI29" s="49"/>
      <c r="AJ29" s="49"/>
      <c r="AK29" s="63"/>
      <c r="AL29" s="49"/>
      <c r="AN29" s="49"/>
      <c r="AO29" s="49"/>
      <c r="AP29" s="63"/>
      <c r="AQ29" s="49"/>
      <c r="AS29" s="49"/>
      <c r="AT29" s="49"/>
      <c r="AU29" s="63"/>
      <c r="AV29" s="49"/>
      <c r="AX29" s="49"/>
      <c r="AY29" s="49"/>
      <c r="AZ29" s="63"/>
      <c r="BA29" s="49"/>
      <c r="BC29" s="49"/>
      <c r="BD29" s="49"/>
      <c r="BE29" s="63"/>
      <c r="BF29" s="49"/>
    </row>
    <row r="30" spans="1:58" x14ac:dyDescent="0.25">
      <c r="A30" s="48"/>
      <c r="B30" s="54"/>
      <c r="C30" s="54"/>
      <c r="D30" s="54"/>
      <c r="E30" s="33"/>
      <c r="F30" s="55"/>
      <c r="G30" s="54"/>
      <c r="H30" s="54"/>
      <c r="I30" s="54"/>
      <c r="K30" s="55"/>
      <c r="L30" s="54"/>
      <c r="M30" s="54"/>
      <c r="N30" s="54"/>
      <c r="O30" s="54"/>
      <c r="Q30" s="55"/>
      <c r="R30" s="54"/>
      <c r="S30" s="54"/>
      <c r="T30" s="54"/>
      <c r="V30" s="54"/>
      <c r="W30" s="54"/>
      <c r="X30" s="65"/>
      <c r="Y30" s="54"/>
      <c r="AA30" s="54"/>
      <c r="AB30" s="54"/>
      <c r="AC30" s="54"/>
      <c r="AE30" s="54"/>
      <c r="AF30" s="54"/>
      <c r="AG30" s="54"/>
      <c r="AI30" s="54"/>
      <c r="AJ30" s="54"/>
      <c r="AK30" s="65"/>
      <c r="AL30" s="54"/>
      <c r="AN30" s="54"/>
      <c r="AO30" s="54"/>
      <c r="AP30" s="65"/>
      <c r="AQ30" s="54"/>
      <c r="AS30" s="54"/>
      <c r="AT30" s="54"/>
      <c r="AU30" s="65"/>
      <c r="AV30" s="54"/>
      <c r="AX30" s="54"/>
      <c r="AY30" s="54"/>
      <c r="AZ30" s="65"/>
      <c r="BA30" s="54"/>
      <c r="BC30" s="54"/>
      <c r="BD30" s="54"/>
      <c r="BE30" s="65"/>
      <c r="BF30" s="54"/>
    </row>
    <row r="31" spans="1:58" x14ac:dyDescent="0.25">
      <c r="A31" s="56"/>
      <c r="B31" s="57"/>
      <c r="C31" s="57"/>
      <c r="D31" s="58"/>
      <c r="E31" s="59"/>
      <c r="F31" s="50"/>
      <c r="G31" s="58"/>
      <c r="H31" s="58"/>
      <c r="I31" s="58"/>
      <c r="K31" s="50"/>
      <c r="L31" s="58"/>
      <c r="M31" s="58"/>
      <c r="N31" s="58"/>
      <c r="O31" s="58"/>
      <c r="Q31" s="50"/>
      <c r="R31" s="58"/>
      <c r="S31" s="58"/>
      <c r="T31" s="58"/>
      <c r="V31" s="58"/>
      <c r="W31" s="58"/>
      <c r="X31" s="66"/>
      <c r="Y31" s="58"/>
      <c r="AA31" s="58"/>
      <c r="AB31" s="58"/>
      <c r="AC31" s="58"/>
      <c r="AE31" s="58"/>
      <c r="AF31" s="58"/>
      <c r="AG31" s="58"/>
      <c r="AI31" s="58"/>
      <c r="AJ31" s="58"/>
      <c r="AK31" s="66"/>
      <c r="AL31" s="58"/>
      <c r="AN31" s="58"/>
      <c r="AO31" s="58"/>
      <c r="AP31" s="66"/>
      <c r="AQ31" s="58"/>
      <c r="AS31" s="58"/>
      <c r="AT31" s="58"/>
      <c r="AU31" s="66"/>
      <c r="AV31" s="58"/>
      <c r="AX31" s="58"/>
      <c r="AY31" s="58"/>
      <c r="AZ31" s="66"/>
      <c r="BA31" s="58"/>
      <c r="BC31" s="58"/>
      <c r="BD31" s="58"/>
      <c r="BE31" s="66"/>
      <c r="BF31" s="58"/>
    </row>
    <row r="32" spans="1:58" x14ac:dyDescent="0.25">
      <c r="A32" s="48"/>
      <c r="B32" s="54"/>
      <c r="C32" s="54"/>
      <c r="D32" s="54"/>
      <c r="E32" s="33"/>
      <c r="F32" s="55"/>
      <c r="G32" s="54"/>
      <c r="H32" s="54"/>
      <c r="I32" s="54"/>
      <c r="K32" s="55"/>
      <c r="L32" s="54"/>
      <c r="M32" s="54"/>
      <c r="N32" s="54"/>
      <c r="O32" s="54"/>
      <c r="Q32" s="55"/>
      <c r="R32" s="54"/>
      <c r="S32" s="54"/>
      <c r="T32" s="54"/>
      <c r="V32" s="54"/>
      <c r="W32" s="54"/>
      <c r="X32" s="65"/>
      <c r="Y32" s="54"/>
      <c r="AA32" s="54"/>
      <c r="AB32" s="54"/>
      <c r="AC32" s="54"/>
      <c r="AE32" s="54"/>
      <c r="AF32" s="54"/>
      <c r="AG32" s="54"/>
      <c r="AI32" s="54"/>
      <c r="AJ32" s="54"/>
      <c r="AK32" s="65"/>
      <c r="AL32" s="54"/>
      <c r="AN32" s="54"/>
      <c r="AO32" s="54"/>
      <c r="AP32" s="65"/>
      <c r="AQ32" s="54"/>
      <c r="AS32" s="54"/>
      <c r="AT32" s="54"/>
      <c r="AU32" s="65"/>
      <c r="AV32" s="54"/>
      <c r="AX32" s="54"/>
      <c r="AY32" s="54"/>
      <c r="AZ32" s="65"/>
      <c r="BA32" s="54"/>
      <c r="BC32" s="54"/>
      <c r="BD32" s="54"/>
      <c r="BE32" s="65"/>
      <c r="BF32" s="54"/>
    </row>
    <row r="33" spans="1:58" x14ac:dyDescent="0.25">
      <c r="A33" s="60"/>
      <c r="B33" s="40"/>
      <c r="C33" s="40"/>
      <c r="D33" s="40"/>
      <c r="E33" s="33"/>
      <c r="F33" s="41"/>
      <c r="G33" s="40"/>
      <c r="H33" s="40"/>
      <c r="I33" s="40"/>
      <c r="K33" s="41"/>
      <c r="L33" s="40"/>
      <c r="M33" s="40"/>
      <c r="N33" s="40"/>
      <c r="O33" s="40"/>
      <c r="Q33" s="41"/>
      <c r="R33" s="40"/>
      <c r="S33" s="40"/>
      <c r="T33" s="40"/>
      <c r="V33" s="40"/>
      <c r="W33" s="40"/>
      <c r="X33" s="44"/>
      <c r="Y33" s="40"/>
      <c r="AA33" s="40"/>
      <c r="AB33" s="40"/>
      <c r="AC33" s="40"/>
      <c r="AE33" s="40"/>
      <c r="AF33" s="40"/>
      <c r="AG33" s="40"/>
      <c r="AI33" s="40"/>
      <c r="AJ33" s="40"/>
      <c r="AK33" s="44"/>
      <c r="AL33" s="40"/>
      <c r="AN33" s="40"/>
      <c r="AO33" s="40"/>
      <c r="AP33" s="44"/>
      <c r="AQ33" s="40"/>
      <c r="AS33" s="40"/>
      <c r="AT33" s="40"/>
      <c r="AU33" s="44"/>
      <c r="AV33" s="40"/>
      <c r="AX33" s="40"/>
      <c r="AY33" s="40"/>
      <c r="AZ33" s="44"/>
      <c r="BA33" s="40"/>
      <c r="BC33" s="40"/>
      <c r="BD33" s="40"/>
      <c r="BE33" s="44"/>
      <c r="BF33" s="40"/>
    </row>
    <row r="34" spans="1:58" x14ac:dyDescent="0.25">
      <c r="A34" s="48"/>
      <c r="B34" s="49"/>
      <c r="C34" s="49"/>
      <c r="D34" s="49"/>
      <c r="E34" s="33"/>
      <c r="F34" s="50"/>
      <c r="G34" s="49"/>
      <c r="H34" s="49"/>
      <c r="I34" s="49"/>
      <c r="K34" s="50"/>
      <c r="L34" s="49"/>
      <c r="M34" s="49"/>
      <c r="N34" s="49"/>
      <c r="O34" s="49"/>
      <c r="Q34" s="50"/>
      <c r="R34" s="49"/>
      <c r="S34" s="49"/>
      <c r="T34" s="49"/>
      <c r="V34" s="49"/>
      <c r="W34" s="49"/>
      <c r="X34" s="63"/>
      <c r="Y34" s="49"/>
      <c r="AA34" s="49"/>
      <c r="AB34" s="49"/>
      <c r="AC34" s="49"/>
      <c r="AE34" s="49"/>
      <c r="AF34" s="49"/>
      <c r="AG34" s="49"/>
      <c r="AI34" s="49"/>
      <c r="AJ34" s="49"/>
      <c r="AK34" s="63"/>
      <c r="AL34" s="49"/>
      <c r="AN34" s="49"/>
      <c r="AO34" s="49"/>
      <c r="AP34" s="63"/>
      <c r="AQ34" s="49"/>
      <c r="AS34" s="49"/>
      <c r="AT34" s="49"/>
      <c r="AU34" s="63"/>
      <c r="AV34" s="49"/>
      <c r="AX34" s="49"/>
      <c r="AY34" s="49"/>
      <c r="AZ34" s="63"/>
      <c r="BA34" s="49"/>
      <c r="BC34" s="49"/>
      <c r="BD34" s="49"/>
      <c r="BE34" s="63"/>
      <c r="BF34" s="49"/>
    </row>
    <row r="35" spans="1:58" x14ac:dyDescent="0.25">
      <c r="A35" s="56"/>
      <c r="B35" s="57"/>
      <c r="C35" s="57"/>
      <c r="D35" s="58"/>
      <c r="E35" s="59"/>
      <c r="F35" s="61"/>
      <c r="G35" s="49"/>
      <c r="H35" s="49"/>
      <c r="I35" s="49"/>
      <c r="K35" s="61"/>
      <c r="L35" s="49"/>
      <c r="M35" s="49"/>
      <c r="N35" s="49"/>
      <c r="O35" s="49"/>
      <c r="Q35" s="61"/>
      <c r="R35" s="49"/>
      <c r="S35" s="49"/>
      <c r="T35" s="49"/>
      <c r="V35" s="49"/>
      <c r="W35" s="49"/>
      <c r="X35" s="63"/>
      <c r="Y35" s="49"/>
      <c r="AA35" s="49"/>
      <c r="AB35" s="49"/>
      <c r="AC35" s="49"/>
      <c r="AE35" s="49"/>
      <c r="AF35" s="49"/>
      <c r="AG35" s="49"/>
      <c r="AI35" s="49"/>
      <c r="AJ35" s="49"/>
      <c r="AK35" s="63"/>
      <c r="AL35" s="49"/>
      <c r="AN35" s="49"/>
      <c r="AO35" s="49"/>
      <c r="AP35" s="63"/>
      <c r="AQ35" s="49"/>
      <c r="AS35" s="49"/>
      <c r="AT35" s="49"/>
      <c r="AU35" s="63"/>
      <c r="AV35" s="49"/>
      <c r="AX35" s="49"/>
      <c r="AY35" s="49"/>
      <c r="AZ35" s="63"/>
      <c r="BA35" s="49"/>
      <c r="BC35" s="49"/>
      <c r="BD35" s="49"/>
      <c r="BE35" s="63"/>
      <c r="BF35" s="49"/>
    </row>
    <row r="36" spans="1:58" x14ac:dyDescent="0.25">
      <c r="A36" s="48"/>
      <c r="B36" s="54"/>
      <c r="C36" s="54"/>
      <c r="D36" s="54"/>
      <c r="E36" s="33"/>
      <c r="F36" s="55"/>
      <c r="G36" s="54"/>
      <c r="H36" s="54"/>
      <c r="I36" s="54"/>
      <c r="K36" s="55"/>
      <c r="L36" s="54"/>
      <c r="M36" s="54"/>
      <c r="N36" s="54"/>
      <c r="O36" s="54"/>
      <c r="Q36" s="55"/>
      <c r="R36" s="54"/>
      <c r="S36" s="54"/>
      <c r="T36" s="54"/>
      <c r="V36" s="54"/>
      <c r="W36" s="54"/>
      <c r="X36" s="65"/>
      <c r="Y36" s="54"/>
      <c r="AA36" s="54"/>
      <c r="AB36" s="54"/>
      <c r="AC36" s="54"/>
      <c r="AE36" s="54"/>
      <c r="AF36" s="54"/>
      <c r="AG36" s="54"/>
      <c r="AI36" s="54"/>
      <c r="AJ36" s="54"/>
      <c r="AK36" s="65"/>
      <c r="AL36" s="54"/>
      <c r="AN36" s="54"/>
      <c r="AO36" s="54"/>
      <c r="AP36" s="65"/>
      <c r="AQ36" s="54"/>
      <c r="AS36" s="54"/>
      <c r="AT36" s="54"/>
      <c r="AU36" s="65"/>
      <c r="AV36" s="54"/>
      <c r="AX36" s="54"/>
      <c r="AY36" s="54"/>
      <c r="AZ36" s="65"/>
      <c r="BA36" s="54"/>
      <c r="BC36" s="54"/>
      <c r="BD36" s="54"/>
      <c r="BE36" s="65"/>
      <c r="BF36" s="54"/>
    </row>
    <row r="37" spans="1:58" x14ac:dyDescent="0.25">
      <c r="A37" s="60"/>
      <c r="B37" s="40"/>
      <c r="C37" s="40"/>
      <c r="D37" s="40"/>
      <c r="E37" s="33"/>
      <c r="F37" s="41"/>
      <c r="G37" s="40"/>
      <c r="H37" s="40"/>
      <c r="I37" s="40"/>
      <c r="K37" s="41"/>
      <c r="L37" s="40"/>
      <c r="M37" s="40"/>
      <c r="N37" s="40"/>
      <c r="O37" s="40"/>
      <c r="Q37" s="41"/>
      <c r="R37" s="40"/>
      <c r="S37" s="40"/>
      <c r="T37" s="40"/>
      <c r="V37" s="40"/>
      <c r="W37" s="40"/>
      <c r="X37" s="44"/>
      <c r="Y37" s="40"/>
      <c r="AA37" s="40"/>
      <c r="AB37" s="40"/>
      <c r="AC37" s="40"/>
      <c r="AE37" s="40"/>
      <c r="AF37" s="40"/>
      <c r="AG37" s="40"/>
      <c r="AI37" s="40"/>
      <c r="AJ37" s="40"/>
      <c r="AK37" s="44"/>
      <c r="AL37" s="40"/>
      <c r="AN37" s="40"/>
      <c r="AO37" s="40"/>
      <c r="AP37" s="44"/>
      <c r="AQ37" s="40"/>
      <c r="AS37" s="40"/>
      <c r="AT37" s="40"/>
      <c r="AU37" s="44"/>
      <c r="AV37" s="40"/>
      <c r="AX37" s="40"/>
      <c r="AY37" s="40"/>
      <c r="AZ37" s="44"/>
      <c r="BA37" s="40"/>
      <c r="BC37" s="40"/>
      <c r="BD37" s="40"/>
      <c r="BE37" s="44"/>
      <c r="BF37" s="40"/>
    </row>
    <row r="38" spans="1:58" x14ac:dyDescent="0.25">
      <c r="A38" s="48"/>
      <c r="B38" s="49"/>
      <c r="C38" s="49"/>
      <c r="D38" s="49"/>
      <c r="E38" s="33"/>
      <c r="F38" s="50"/>
      <c r="G38" s="49"/>
      <c r="H38" s="49"/>
      <c r="I38" s="49"/>
      <c r="K38" s="50"/>
      <c r="L38" s="49"/>
      <c r="M38" s="49"/>
      <c r="N38" s="49"/>
      <c r="O38" s="49"/>
      <c r="Q38" s="50"/>
      <c r="R38" s="49"/>
      <c r="S38" s="49"/>
      <c r="T38" s="49"/>
      <c r="V38" s="49"/>
      <c r="W38" s="49"/>
      <c r="X38" s="63"/>
      <c r="Y38" s="49"/>
      <c r="AA38" s="49"/>
      <c r="AB38" s="49"/>
      <c r="AC38" s="49"/>
      <c r="AE38" s="49"/>
      <c r="AF38" s="49"/>
      <c r="AG38" s="49"/>
      <c r="AI38" s="49"/>
      <c r="AJ38" s="49"/>
      <c r="AK38" s="63"/>
      <c r="AL38" s="49"/>
      <c r="AN38" s="49"/>
      <c r="AO38" s="49"/>
      <c r="AP38" s="63"/>
      <c r="AQ38" s="49"/>
      <c r="AS38" s="49"/>
      <c r="AT38" s="49"/>
      <c r="AU38" s="63"/>
      <c r="AV38" s="49"/>
      <c r="AX38" s="49"/>
      <c r="AY38" s="49"/>
      <c r="AZ38" s="63"/>
      <c r="BA38" s="49"/>
      <c r="BC38" s="49"/>
      <c r="BD38" s="49"/>
      <c r="BE38" s="63"/>
      <c r="BF38" s="49"/>
    </row>
    <row r="39" spans="1:58" x14ac:dyDescent="0.25">
      <c r="A39" s="56"/>
      <c r="B39" s="49"/>
      <c r="C39" s="49"/>
      <c r="D39" s="49"/>
      <c r="E39" s="59"/>
      <c r="F39" s="50"/>
      <c r="G39" s="49"/>
      <c r="H39" s="49"/>
      <c r="I39" s="49"/>
      <c r="K39" s="50"/>
      <c r="L39" s="49"/>
      <c r="M39" s="49"/>
      <c r="N39" s="49"/>
      <c r="O39" s="49"/>
      <c r="Q39" s="50"/>
      <c r="R39" s="49"/>
      <c r="S39" s="49"/>
      <c r="T39" s="49"/>
      <c r="V39" s="49"/>
      <c r="W39" s="49"/>
      <c r="X39" s="63"/>
      <c r="Y39" s="49"/>
      <c r="AA39" s="49"/>
      <c r="AB39" s="49"/>
      <c r="AC39" s="49"/>
      <c r="AE39" s="49"/>
      <c r="AF39" s="49"/>
      <c r="AG39" s="49"/>
      <c r="AI39" s="49"/>
      <c r="AJ39" s="49"/>
      <c r="AK39" s="63"/>
      <c r="AL39" s="49"/>
      <c r="AN39" s="49"/>
      <c r="AO39" s="49"/>
      <c r="AP39" s="63"/>
      <c r="AQ39" s="49"/>
      <c r="AS39" s="49"/>
      <c r="AT39" s="49"/>
      <c r="AU39" s="63"/>
      <c r="AV39" s="49"/>
      <c r="AX39" s="49"/>
      <c r="AY39" s="49"/>
      <c r="AZ39" s="63"/>
      <c r="BA39" s="49"/>
      <c r="BC39" s="49"/>
      <c r="BD39" s="49"/>
      <c r="BE39" s="63"/>
      <c r="BF39" s="49"/>
    </row>
    <row r="40" spans="1:58" x14ac:dyDescent="0.25">
      <c r="A40" s="48"/>
      <c r="B40" s="54"/>
      <c r="C40" s="54"/>
      <c r="D40" s="54"/>
      <c r="E40" s="33"/>
      <c r="F40" s="55"/>
      <c r="G40" s="54"/>
      <c r="H40" s="54"/>
      <c r="I40" s="54"/>
      <c r="K40" s="55"/>
      <c r="L40" s="54"/>
      <c r="M40" s="54"/>
      <c r="N40" s="54"/>
      <c r="O40" s="54"/>
      <c r="Q40" s="55"/>
      <c r="R40" s="54"/>
      <c r="S40" s="54"/>
      <c r="T40" s="54"/>
      <c r="V40" s="54"/>
      <c r="W40" s="54"/>
      <c r="X40" s="65"/>
      <c r="Y40" s="54"/>
      <c r="AA40" s="54"/>
      <c r="AB40" s="54"/>
      <c r="AC40" s="54"/>
      <c r="AE40" s="54"/>
      <c r="AF40" s="54"/>
      <c r="AG40" s="54"/>
      <c r="AI40" s="54"/>
      <c r="AJ40" s="54"/>
      <c r="AK40" s="65"/>
      <c r="AL40" s="54"/>
      <c r="AN40" s="54"/>
      <c r="AO40" s="54"/>
      <c r="AP40" s="65"/>
      <c r="AQ40" s="54"/>
      <c r="AS40" s="54"/>
      <c r="AT40" s="54"/>
      <c r="AU40" s="65"/>
      <c r="AV40" s="54"/>
      <c r="AX40" s="54"/>
      <c r="AY40" s="54"/>
      <c r="AZ40" s="65"/>
      <c r="BA40" s="54"/>
      <c r="BC40" s="54"/>
      <c r="BD40" s="54"/>
      <c r="BE40" s="65"/>
      <c r="BF40" s="54"/>
    </row>
    <row r="41" spans="1:58" x14ac:dyDescent="0.25">
      <c r="A41" s="98"/>
      <c r="B41" s="99"/>
      <c r="C41" s="99"/>
      <c r="D41" s="99"/>
      <c r="E41" s="99"/>
      <c r="F41" s="99"/>
      <c r="G41" s="99"/>
      <c r="H41" s="100"/>
    </row>
  </sheetData>
  <mergeCells count="14">
    <mergeCell ref="BC7:BF7"/>
    <mergeCell ref="AX7:BA7"/>
    <mergeCell ref="V7:Y7"/>
    <mergeCell ref="AA7:AC7"/>
    <mergeCell ref="AE7:AG7"/>
    <mergeCell ref="AI7:AL7"/>
    <mergeCell ref="AN7:AQ7"/>
    <mergeCell ref="AS7:AV7"/>
    <mergeCell ref="B1:G1"/>
    <mergeCell ref="B5:R5"/>
    <mergeCell ref="K7:N7"/>
    <mergeCell ref="Q7:T7"/>
    <mergeCell ref="A41:H41"/>
    <mergeCell ref="F7:I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5"/>
  <sheetViews>
    <sheetView tabSelected="1" zoomScale="85" zoomScaleNormal="85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E1" sqref="E1:E1048576"/>
    </sheetView>
  </sheetViews>
  <sheetFormatPr baseColWidth="10" defaultColWidth="11.42578125" defaultRowHeight="12.75" outlineLevelCol="1" x14ac:dyDescent="0.2"/>
  <cols>
    <col min="1" max="1" width="32.85546875" style="67" bestFit="1" customWidth="1"/>
    <col min="2" max="12" width="15.7109375" style="70" customWidth="1" outlineLevel="1"/>
    <col min="13" max="13" width="11.42578125" style="67" customWidth="1" outlineLevel="1"/>
    <col min="14" max="14" width="15.7109375" style="70" customWidth="1"/>
    <col min="15" max="15" width="15.7109375" style="70" customWidth="1" outlineLevel="1"/>
    <col min="16" max="16" width="18.85546875" style="70" bestFit="1" customWidth="1"/>
    <col min="17" max="17" width="5.85546875" style="67" customWidth="1"/>
    <col min="18" max="18" width="32.85546875" style="67" bestFit="1" customWidth="1"/>
    <col min="19" max="31" width="15.7109375" style="67" hidden="1" customWidth="1" outlineLevel="1"/>
    <col min="32" max="32" width="15.7109375" style="67" customWidth="1" collapsed="1"/>
    <col min="33" max="33" width="15.7109375" style="67" customWidth="1"/>
    <col min="34" max="34" width="18.85546875" style="67" bestFit="1" customWidth="1"/>
    <col min="35" max="35" width="15.7109375" style="67" customWidth="1"/>
    <col min="36" max="36" width="11.28515625" style="67" bestFit="1" customWidth="1"/>
    <col min="37" max="16384" width="11.42578125" style="67"/>
  </cols>
  <sheetData>
    <row r="2" spans="1:36" x14ac:dyDescent="0.2">
      <c r="A2" s="77" t="s">
        <v>126</v>
      </c>
      <c r="B2" s="78"/>
      <c r="C2" s="78"/>
      <c r="D2" s="78"/>
      <c r="E2" s="78"/>
      <c r="F2" s="78" t="s">
        <v>111</v>
      </c>
      <c r="G2" s="78"/>
      <c r="H2" s="78"/>
      <c r="I2" s="78"/>
      <c r="J2" s="78"/>
      <c r="K2" s="78"/>
      <c r="L2" s="78"/>
      <c r="M2" s="79"/>
      <c r="N2" s="78"/>
      <c r="O2" s="78"/>
      <c r="P2" s="78"/>
      <c r="Q2" s="79"/>
      <c r="R2" s="77" t="s">
        <v>125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6" x14ac:dyDescent="0.2">
      <c r="A3" s="79"/>
      <c r="B3" s="71" t="s">
        <v>100</v>
      </c>
      <c r="C3" s="71" t="s">
        <v>104</v>
      </c>
      <c r="D3" s="71" t="s">
        <v>90</v>
      </c>
      <c r="E3" s="71" t="s">
        <v>118</v>
      </c>
      <c r="F3" s="71" t="s">
        <v>101</v>
      </c>
      <c r="G3" s="71" t="s">
        <v>102</v>
      </c>
      <c r="H3" s="71" t="s">
        <v>91</v>
      </c>
      <c r="I3" s="71" t="s">
        <v>120</v>
      </c>
      <c r="J3" s="71" t="s">
        <v>103</v>
      </c>
      <c r="K3" s="71" t="s">
        <v>105</v>
      </c>
      <c r="L3" s="71" t="s">
        <v>119</v>
      </c>
      <c r="N3" s="71" t="s">
        <v>110</v>
      </c>
      <c r="O3" s="74" t="s">
        <v>56</v>
      </c>
      <c r="P3" s="74" t="s">
        <v>113</v>
      </c>
      <c r="Q3" s="79"/>
      <c r="R3" s="79"/>
      <c r="S3" s="71" t="s">
        <v>100</v>
      </c>
      <c r="T3" s="71" t="s">
        <v>104</v>
      </c>
      <c r="U3" s="71" t="s">
        <v>90</v>
      </c>
      <c r="V3" s="71" t="s">
        <v>106</v>
      </c>
      <c r="W3" s="71" t="s">
        <v>118</v>
      </c>
      <c r="X3" s="71" t="s">
        <v>101</v>
      </c>
      <c r="Y3" s="71" t="s">
        <v>102</v>
      </c>
      <c r="Z3" s="71" t="s">
        <v>91</v>
      </c>
      <c r="AA3" s="71" t="s">
        <v>120</v>
      </c>
      <c r="AB3" s="71" t="s">
        <v>103</v>
      </c>
      <c r="AC3" s="71" t="s">
        <v>105</v>
      </c>
      <c r="AD3" s="71" t="s">
        <v>119</v>
      </c>
      <c r="AF3" s="71" t="s">
        <v>110</v>
      </c>
      <c r="AG3" s="74" t="s">
        <v>56</v>
      </c>
      <c r="AH3" s="74" t="s">
        <v>113</v>
      </c>
      <c r="AJ3" s="71" t="s">
        <v>121</v>
      </c>
    </row>
    <row r="4" spans="1:36" x14ac:dyDescent="0.2">
      <c r="A4" s="68" t="s">
        <v>92</v>
      </c>
      <c r="B4" s="69"/>
      <c r="C4" s="69"/>
      <c r="D4" s="69">
        <v>265.12592999999998</v>
      </c>
      <c r="E4" s="69"/>
      <c r="F4" s="69"/>
      <c r="G4" s="69"/>
      <c r="H4" s="69">
        <v>265.73116716112787</v>
      </c>
      <c r="I4" s="69"/>
      <c r="J4" s="69"/>
      <c r="K4" s="69"/>
      <c r="L4" s="69">
        <v>278.5</v>
      </c>
      <c r="N4" s="69">
        <f>AVERAGE(B4:L4)</f>
        <v>269.78569905370927</v>
      </c>
      <c r="O4" s="73">
        <v>271.30200000000002</v>
      </c>
      <c r="P4" s="76">
        <f>O4/N4-1</f>
        <v>5.6203903750617901E-3</v>
      </c>
      <c r="Q4" s="79"/>
      <c r="R4" s="68" t="s">
        <v>92</v>
      </c>
      <c r="S4" s="69">
        <f>B4-$AJ4</f>
        <v>0</v>
      </c>
      <c r="T4" s="69">
        <f>C4-$AJ4</f>
        <v>0</v>
      </c>
      <c r="U4" s="69">
        <f>D4-$AJ4</f>
        <v>265.12592999999998</v>
      </c>
      <c r="V4" s="69" t="e">
        <f>#REF!-$AJ4</f>
        <v>#REF!</v>
      </c>
      <c r="W4" s="69"/>
      <c r="X4" s="69">
        <f>F4-$AJ4</f>
        <v>0</v>
      </c>
      <c r="Y4" s="69">
        <f>G4-$AJ4</f>
        <v>0</v>
      </c>
      <c r="Z4" s="69">
        <f>H4-$AJ4</f>
        <v>265.73116716112787</v>
      </c>
      <c r="AA4" s="69">
        <f>I4-$AJ4</f>
        <v>0</v>
      </c>
      <c r="AB4" s="69">
        <f>J4-$AJ4</f>
        <v>0</v>
      </c>
      <c r="AC4" s="69">
        <f>K4-$AJ4</f>
        <v>0</v>
      </c>
      <c r="AD4" s="69">
        <f>L4-$AJ4</f>
        <v>278.5</v>
      </c>
      <c r="AF4" s="69" t="e">
        <f>AVERAGE(S4:AD4)</f>
        <v>#REF!</v>
      </c>
      <c r="AG4" s="73"/>
      <c r="AH4" s="76" t="e">
        <f>AG4/AF4-1</f>
        <v>#REF!</v>
      </c>
      <c r="AJ4" s="69"/>
    </row>
    <row r="5" spans="1:36" hidden="1" x14ac:dyDescent="0.2">
      <c r="A5" s="68" t="s">
        <v>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N5" s="69" t="e">
        <f>AVERAGE(B5:L5)</f>
        <v>#DIV/0!</v>
      </c>
      <c r="O5" s="73"/>
      <c r="P5" s="76"/>
      <c r="Q5" s="79"/>
      <c r="R5" s="68" t="s">
        <v>93</v>
      </c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F5" s="69" t="e">
        <f t="shared" ref="AF5:AF14" si="0">AVERAGE(S5:AD5)</f>
        <v>#DIV/0!</v>
      </c>
      <c r="AG5" s="73"/>
      <c r="AH5" s="76"/>
      <c r="AJ5" s="69"/>
    </row>
    <row r="6" spans="1:36" x14ac:dyDescent="0.2">
      <c r="A6" s="68" t="s">
        <v>94</v>
      </c>
      <c r="B6" s="69"/>
      <c r="C6" s="69"/>
      <c r="D6" s="69">
        <v>-208.24639113923982</v>
      </c>
      <c r="E6" s="69"/>
      <c r="F6" s="69"/>
      <c r="G6" s="69"/>
      <c r="H6" s="69">
        <v>-213.78951658188276</v>
      </c>
      <c r="I6" s="69"/>
      <c r="J6" s="69"/>
      <c r="K6" s="69"/>
      <c r="L6" s="69">
        <v>-221.5</v>
      </c>
      <c r="N6" s="69">
        <f>AVERAGE(B6:L6)</f>
        <v>-214.51196924037421</v>
      </c>
      <c r="O6" s="73">
        <v>-215</v>
      </c>
      <c r="P6" s="76">
        <f t="shared" ref="P6:P14" si="1">O6/N6-1</f>
        <v>2.2750747259185911E-3</v>
      </c>
      <c r="Q6" s="79"/>
      <c r="R6" s="68" t="s">
        <v>94</v>
      </c>
      <c r="S6" s="69">
        <f>B6-$AJ6</f>
        <v>0</v>
      </c>
      <c r="T6" s="69">
        <f>C6-$AJ6</f>
        <v>0</v>
      </c>
      <c r="U6" s="69">
        <f>D6-$AJ6</f>
        <v>-208.24639113923982</v>
      </c>
      <c r="V6" s="69" t="e">
        <f>#REF!-$AJ6</f>
        <v>#REF!</v>
      </c>
      <c r="W6" s="69"/>
      <c r="X6" s="69">
        <f>F6-$AJ6</f>
        <v>0</v>
      </c>
      <c r="Y6" s="69">
        <f>G6-$AJ6</f>
        <v>0</v>
      </c>
      <c r="Z6" s="69">
        <f>H6-$AJ6</f>
        <v>-213.78951658188276</v>
      </c>
      <c r="AA6" s="69"/>
      <c r="AB6" s="69">
        <f t="shared" ref="AB6:AD10" si="2">J6-$AJ6</f>
        <v>0</v>
      </c>
      <c r="AC6" s="69">
        <f t="shared" si="2"/>
        <v>0</v>
      </c>
      <c r="AD6" s="69">
        <f t="shared" si="2"/>
        <v>-221.5</v>
      </c>
      <c r="AF6" s="69" t="e">
        <f t="shared" si="0"/>
        <v>#REF!</v>
      </c>
      <c r="AG6" s="73"/>
      <c r="AH6" s="76" t="e">
        <f t="shared" ref="AH6:AH14" si="3">AG6/AF6-1</f>
        <v>#REF!</v>
      </c>
      <c r="AJ6" s="69"/>
    </row>
    <row r="7" spans="1:36" x14ac:dyDescent="0.2">
      <c r="A7" s="68" t="s">
        <v>95</v>
      </c>
      <c r="B7" s="69"/>
      <c r="C7" s="69"/>
      <c r="D7" s="69">
        <v>56.879538860760277</v>
      </c>
      <c r="E7" s="69"/>
      <c r="F7" s="69"/>
      <c r="G7" s="69"/>
      <c r="H7" s="69">
        <v>64.150924599245116</v>
      </c>
      <c r="I7" s="69"/>
      <c r="J7" s="69"/>
      <c r="K7" s="69"/>
      <c r="L7" s="69">
        <v>57</v>
      </c>
      <c r="N7" s="69">
        <f>AVERAGE(B7:L7)</f>
        <v>59.343487820001798</v>
      </c>
      <c r="O7" s="73">
        <v>56.302</v>
      </c>
      <c r="P7" s="76">
        <f t="shared" si="1"/>
        <v>-5.1252259207061002E-2</v>
      </c>
      <c r="Q7" s="79"/>
      <c r="R7" s="68" t="s">
        <v>95</v>
      </c>
      <c r="S7" s="69">
        <f>B7-$AJ7</f>
        <v>0</v>
      </c>
      <c r="T7" s="69">
        <f>C7-$AJ7</f>
        <v>0</v>
      </c>
      <c r="U7" s="69">
        <f>D7-$AJ7</f>
        <v>56.879538860760277</v>
      </c>
      <c r="V7" s="69" t="e">
        <f>#REF!-$AJ7</f>
        <v>#REF!</v>
      </c>
      <c r="W7" s="69"/>
      <c r="X7" s="69">
        <f>F7-$AJ7</f>
        <v>0</v>
      </c>
      <c r="Y7" s="69">
        <f>G7-$AJ7</f>
        <v>0</v>
      </c>
      <c r="Z7" s="69">
        <f>H7-$AJ7</f>
        <v>64.150924599245116</v>
      </c>
      <c r="AA7" s="69"/>
      <c r="AB7" s="69">
        <f t="shared" si="2"/>
        <v>0</v>
      </c>
      <c r="AC7" s="69">
        <f t="shared" si="2"/>
        <v>0</v>
      </c>
      <c r="AD7" s="69">
        <f t="shared" si="2"/>
        <v>57</v>
      </c>
      <c r="AF7" s="69" t="e">
        <f t="shared" si="0"/>
        <v>#REF!</v>
      </c>
      <c r="AG7" s="73"/>
      <c r="AH7" s="76" t="e">
        <f t="shared" si="3"/>
        <v>#REF!</v>
      </c>
      <c r="AJ7" s="69"/>
    </row>
    <row r="8" spans="1:36" s="85" customFormat="1" x14ac:dyDescent="0.2">
      <c r="A8" s="86" t="s">
        <v>124</v>
      </c>
      <c r="B8" s="87"/>
      <c r="C8" s="87"/>
      <c r="D8" s="87">
        <v>0.21453781929500546</v>
      </c>
      <c r="E8" s="87"/>
      <c r="F8" s="87"/>
      <c r="G8" s="87"/>
      <c r="H8" s="87">
        <v>0.24141287333580547</v>
      </c>
      <c r="I8" s="87"/>
      <c r="J8" s="87"/>
      <c r="K8" s="87"/>
      <c r="L8" s="87">
        <v>0.20466786355475763</v>
      </c>
      <c r="N8" s="87">
        <f>N7/N4</f>
        <v>0.21996528366089421</v>
      </c>
      <c r="O8" s="88">
        <v>0.20749999999999999</v>
      </c>
      <c r="P8" s="76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6" x14ac:dyDescent="0.2">
      <c r="A9" s="68" t="s">
        <v>96</v>
      </c>
      <c r="B9" s="69"/>
      <c r="C9" s="69"/>
      <c r="D9" s="69">
        <v>-41.440478814159299</v>
      </c>
      <c r="E9" s="69"/>
      <c r="F9" s="69"/>
      <c r="G9" s="69"/>
      <c r="H9" s="69">
        <v>-37.522730609213546</v>
      </c>
      <c r="I9" s="69"/>
      <c r="J9" s="69"/>
      <c r="K9" s="69"/>
      <c r="L9" s="69">
        <v>-37</v>
      </c>
      <c r="N9" s="69">
        <f>AVERAGE(B9:L9)</f>
        <v>-38.654403141124284</v>
      </c>
      <c r="O9" s="73">
        <v>-35.433999999999997</v>
      </c>
      <c r="P9" s="76">
        <f t="shared" si="1"/>
        <v>-8.3312711604078826E-2</v>
      </c>
      <c r="Q9" s="79"/>
      <c r="R9" s="68" t="s">
        <v>96</v>
      </c>
      <c r="S9" s="69">
        <f>B9-$AJ9</f>
        <v>0</v>
      </c>
      <c r="T9" s="69">
        <f>C9-$AJ9</f>
        <v>0</v>
      </c>
      <c r="U9" s="69">
        <f>D9-$AJ9</f>
        <v>-41.440478814159299</v>
      </c>
      <c r="V9" s="69" t="e">
        <f>#REF!-$AJ9</f>
        <v>#REF!</v>
      </c>
      <c r="W9" s="69"/>
      <c r="X9" s="69">
        <f>F9-$AJ9</f>
        <v>0</v>
      </c>
      <c r="Y9" s="69">
        <f>G9-$AJ9</f>
        <v>0</v>
      </c>
      <c r="Z9" s="69">
        <f>H9-$AJ9</f>
        <v>-37.522730609213546</v>
      </c>
      <c r="AA9" s="69">
        <f>I9-$AJ9</f>
        <v>0</v>
      </c>
      <c r="AB9" s="69">
        <f t="shared" si="2"/>
        <v>0</v>
      </c>
      <c r="AC9" s="69">
        <f t="shared" si="2"/>
        <v>0</v>
      </c>
      <c r="AD9" s="69">
        <f t="shared" si="2"/>
        <v>-37</v>
      </c>
      <c r="AF9" s="69" t="e">
        <f t="shared" si="0"/>
        <v>#REF!</v>
      </c>
      <c r="AG9" s="73"/>
      <c r="AH9" s="76" t="e">
        <f t="shared" si="3"/>
        <v>#REF!</v>
      </c>
      <c r="AJ9" s="69"/>
    </row>
    <row r="10" spans="1:36" x14ac:dyDescent="0.2">
      <c r="A10" s="68" t="s">
        <v>97</v>
      </c>
      <c r="B10" s="69"/>
      <c r="C10" s="69"/>
      <c r="D10" s="69">
        <v>-41.991113784100932</v>
      </c>
      <c r="E10" s="69"/>
      <c r="F10" s="69"/>
      <c r="G10" s="69"/>
      <c r="H10" s="69">
        <v>-42.243961029499999</v>
      </c>
      <c r="I10" s="69"/>
      <c r="J10" s="69"/>
      <c r="K10" s="69"/>
      <c r="L10" s="69">
        <v>-44.4</v>
      </c>
      <c r="N10" s="69">
        <f>AVERAGE(B10:L10)</f>
        <v>-42.878358271200312</v>
      </c>
      <c r="O10" s="73">
        <v>-46.383000000000003</v>
      </c>
      <c r="P10" s="76">
        <f t="shared" si="1"/>
        <v>8.1734512936182613E-2</v>
      </c>
      <c r="Q10" s="79"/>
      <c r="R10" s="68" t="s">
        <v>97</v>
      </c>
      <c r="S10" s="69">
        <f>B10-$AJ10</f>
        <v>0</v>
      </c>
      <c r="T10" s="69">
        <f>C10-$AJ10</f>
        <v>0</v>
      </c>
      <c r="U10" s="69">
        <f>D10-$AJ10</f>
        <v>-41.991113784100932</v>
      </c>
      <c r="V10" s="69" t="e">
        <f>#REF!-$AJ10</f>
        <v>#REF!</v>
      </c>
      <c r="W10" s="69"/>
      <c r="X10" s="69">
        <f>F10-$AJ10</f>
        <v>0</v>
      </c>
      <c r="Y10" s="69">
        <f>G10-$AJ10</f>
        <v>0</v>
      </c>
      <c r="Z10" s="69">
        <f>H10-$AJ10</f>
        <v>-42.243961029499999</v>
      </c>
      <c r="AA10" s="69"/>
      <c r="AB10" s="69">
        <f t="shared" si="2"/>
        <v>0</v>
      </c>
      <c r="AC10" s="69">
        <f t="shared" si="2"/>
        <v>0</v>
      </c>
      <c r="AD10" s="69">
        <f t="shared" si="2"/>
        <v>-44.4</v>
      </c>
      <c r="AF10" s="69" t="e">
        <f t="shared" si="0"/>
        <v>#REF!</v>
      </c>
      <c r="AG10" s="73"/>
      <c r="AH10" s="76" t="e">
        <f t="shared" si="3"/>
        <v>#REF!</v>
      </c>
      <c r="AJ10" s="69"/>
    </row>
    <row r="11" spans="1:36" x14ac:dyDescent="0.2">
      <c r="A11" s="68" t="s">
        <v>117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N11" s="69"/>
      <c r="O11" s="73">
        <v>-0.68300000000000005</v>
      </c>
      <c r="P11" s="76"/>
      <c r="Q11" s="79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F11" s="69"/>
      <c r="AG11" s="73"/>
      <c r="AH11" s="76"/>
      <c r="AJ11" s="69"/>
    </row>
    <row r="12" spans="1:36" x14ac:dyDescent="0.2">
      <c r="A12" s="68" t="s">
        <v>98</v>
      </c>
      <c r="B12" s="69"/>
      <c r="C12" s="69"/>
      <c r="D12" s="69">
        <v>35.753</v>
      </c>
      <c r="E12" s="69"/>
      <c r="F12" s="69"/>
      <c r="G12" s="69"/>
      <c r="H12" s="69">
        <v>31.963298462499999</v>
      </c>
      <c r="I12" s="69"/>
      <c r="J12" s="69"/>
      <c r="K12" s="69"/>
      <c r="L12" s="69">
        <v>32.799999999999997</v>
      </c>
      <c r="N12" s="69">
        <f>AVERAGE(B12:L12)</f>
        <v>33.505432820833327</v>
      </c>
      <c r="O12" s="73">
        <f>34.084-1.7</f>
        <v>32.384</v>
      </c>
      <c r="P12" s="76">
        <f t="shared" si="1"/>
        <v>-3.3470178607453493E-2</v>
      </c>
      <c r="Q12" s="79"/>
      <c r="R12" s="68" t="s">
        <v>98</v>
      </c>
      <c r="S12" s="69">
        <f>B12-$AJ12</f>
        <v>0</v>
      </c>
      <c r="T12" s="69">
        <f>C12-$AJ12</f>
        <v>0</v>
      </c>
      <c r="U12" s="69">
        <f>D12-$AJ12</f>
        <v>35.753</v>
      </c>
      <c r="V12" s="69" t="e">
        <f>#REF!-$AJ12</f>
        <v>#REF!</v>
      </c>
      <c r="W12" s="69"/>
      <c r="X12" s="69">
        <f>F12-$AJ12</f>
        <v>0</v>
      </c>
      <c r="Y12" s="69">
        <f>G12-$AJ12</f>
        <v>0</v>
      </c>
      <c r="Z12" s="69">
        <f>H12-$AJ12</f>
        <v>31.963298462499999</v>
      </c>
      <c r="AA12" s="69"/>
      <c r="AB12" s="69">
        <f t="shared" ref="AB12:AD14" si="4">J12-$AJ12</f>
        <v>0</v>
      </c>
      <c r="AC12" s="69">
        <f t="shared" si="4"/>
        <v>0</v>
      </c>
      <c r="AD12" s="69">
        <f t="shared" si="4"/>
        <v>32.799999999999997</v>
      </c>
      <c r="AF12" s="69" t="e">
        <f t="shared" si="0"/>
        <v>#REF!</v>
      </c>
      <c r="AG12" s="73"/>
      <c r="AH12" s="76" t="e">
        <f t="shared" si="3"/>
        <v>#REF!</v>
      </c>
      <c r="AJ12" s="69"/>
    </row>
    <row r="13" spans="1:36" x14ac:dyDescent="0.2">
      <c r="A13" s="68" t="s">
        <v>99</v>
      </c>
      <c r="B13" s="69"/>
      <c r="C13" s="69"/>
      <c r="D13" s="69">
        <v>9.2009462625000182</v>
      </c>
      <c r="E13" s="69"/>
      <c r="F13" s="69"/>
      <c r="G13" s="69"/>
      <c r="H13" s="69">
        <v>16.347531423031572</v>
      </c>
      <c r="I13" s="69"/>
      <c r="J13" s="69"/>
      <c r="K13" s="69"/>
      <c r="L13" s="69">
        <v>8.3999999999999986</v>
      </c>
      <c r="N13" s="69">
        <f>AVERAGE(B13:L13)</f>
        <v>11.316159228510529</v>
      </c>
      <c r="O13" s="73">
        <v>6.1859999999999999</v>
      </c>
      <c r="P13" s="76">
        <f t="shared" si="1"/>
        <v>-0.45334809496011108</v>
      </c>
      <c r="Q13" s="80"/>
      <c r="R13" s="68" t="s">
        <v>99</v>
      </c>
      <c r="S13" s="69">
        <f>B13-$AJ13</f>
        <v>0</v>
      </c>
      <c r="T13" s="69">
        <f>C13-$AJ13</f>
        <v>0</v>
      </c>
      <c r="U13" s="69">
        <f>D13-$AJ13</f>
        <v>9.2009462625000182</v>
      </c>
      <c r="V13" s="69" t="e">
        <f>#REF!-$AJ13</f>
        <v>#REF!</v>
      </c>
      <c r="W13" s="69"/>
      <c r="X13" s="69">
        <f>F13-$AJ13</f>
        <v>0</v>
      </c>
      <c r="Y13" s="69">
        <f>G13-$AJ13</f>
        <v>0</v>
      </c>
      <c r="Z13" s="69">
        <f>H13-$AJ13</f>
        <v>16.347531423031572</v>
      </c>
      <c r="AA13" s="69"/>
      <c r="AB13" s="69">
        <f t="shared" si="4"/>
        <v>0</v>
      </c>
      <c r="AC13" s="69">
        <f t="shared" si="4"/>
        <v>0</v>
      </c>
      <c r="AD13" s="69">
        <f t="shared" si="4"/>
        <v>8.3999999999999986</v>
      </c>
      <c r="AF13" s="69" t="e">
        <f t="shared" si="0"/>
        <v>#REF!</v>
      </c>
      <c r="AG13" s="73"/>
      <c r="AH13" s="76" t="e">
        <f t="shared" si="3"/>
        <v>#REF!</v>
      </c>
      <c r="AI13" s="75"/>
      <c r="AJ13" s="69"/>
    </row>
    <row r="14" spans="1:36" x14ac:dyDescent="0.2">
      <c r="A14" s="68" t="s">
        <v>66</v>
      </c>
      <c r="B14" s="69"/>
      <c r="C14" s="69"/>
      <c r="D14" s="69">
        <v>38.930165400000007</v>
      </c>
      <c r="E14" s="69"/>
      <c r="F14" s="69"/>
      <c r="G14" s="69"/>
      <c r="H14" s="69">
        <v>38.513772652951069</v>
      </c>
      <c r="I14" s="69"/>
      <c r="J14" s="69"/>
      <c r="K14" s="69"/>
      <c r="L14" s="69">
        <v>38.400000000000006</v>
      </c>
      <c r="N14" s="69">
        <f>AVERAGE(B14:L14)</f>
        <v>38.614646017650358</v>
      </c>
      <c r="O14" s="73">
        <v>36.186999999999998</v>
      </c>
      <c r="P14" s="76">
        <f t="shared" si="1"/>
        <v>-6.2868529638746562E-2</v>
      </c>
      <c r="Q14" s="81"/>
      <c r="R14" s="68" t="s">
        <v>66</v>
      </c>
      <c r="S14" s="69">
        <f>B14-$AJ14</f>
        <v>0</v>
      </c>
      <c r="T14" s="69">
        <f>C14-$AJ14</f>
        <v>0</v>
      </c>
      <c r="U14" s="69">
        <f>D14-$AJ14</f>
        <v>38.930165400000007</v>
      </c>
      <c r="V14" s="69" t="e">
        <f>#REF!-$AJ14</f>
        <v>#REF!</v>
      </c>
      <c r="W14" s="69"/>
      <c r="X14" s="69">
        <f>F14-$AJ14</f>
        <v>0</v>
      </c>
      <c r="Y14" s="69">
        <f>G14-$AJ14</f>
        <v>0</v>
      </c>
      <c r="Z14" s="69">
        <f>H14-$AJ14</f>
        <v>38.513772652951069</v>
      </c>
      <c r="AA14" s="69">
        <f>I14-$AJ14</f>
        <v>0</v>
      </c>
      <c r="AB14" s="69">
        <f t="shared" si="4"/>
        <v>0</v>
      </c>
      <c r="AC14" s="69">
        <f t="shared" si="4"/>
        <v>0</v>
      </c>
      <c r="AD14" s="69">
        <f t="shared" si="4"/>
        <v>38.400000000000006</v>
      </c>
      <c r="AF14" s="69" t="e">
        <f t="shared" si="0"/>
        <v>#REF!</v>
      </c>
      <c r="AG14" s="73"/>
      <c r="AH14" s="76" t="e">
        <f t="shared" si="3"/>
        <v>#REF!</v>
      </c>
      <c r="AJ14" s="69"/>
    </row>
    <row r="15" spans="1:36" x14ac:dyDescent="0.2">
      <c r="A15" s="82"/>
      <c r="N15" s="78"/>
      <c r="O15" s="84"/>
      <c r="P15" s="78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36" x14ac:dyDescent="0.2">
      <c r="A16" s="82"/>
      <c r="N16" s="78"/>
      <c r="O16" s="78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1:34" x14ac:dyDescent="0.2">
      <c r="A17" s="77" t="s">
        <v>127</v>
      </c>
      <c r="N17" s="78"/>
      <c r="O17" s="78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1:34" x14ac:dyDescent="0.2">
      <c r="A18" s="79"/>
      <c r="B18" s="71" t="s">
        <v>100</v>
      </c>
      <c r="C18" s="71" t="s">
        <v>104</v>
      </c>
      <c r="D18" s="71" t="s">
        <v>90</v>
      </c>
      <c r="E18" s="71" t="s">
        <v>118</v>
      </c>
      <c r="F18" s="71" t="s">
        <v>101</v>
      </c>
      <c r="G18" s="71" t="s">
        <v>102</v>
      </c>
      <c r="H18" s="71" t="s">
        <v>91</v>
      </c>
      <c r="I18" s="71" t="s">
        <v>120</v>
      </c>
      <c r="J18" s="71" t="s">
        <v>103</v>
      </c>
      <c r="K18" s="71"/>
      <c r="L18" s="71" t="s">
        <v>119</v>
      </c>
      <c r="N18" s="71" t="s">
        <v>110</v>
      </c>
      <c r="O18" s="74" t="s">
        <v>56</v>
      </c>
      <c r="P18" s="74" t="s">
        <v>113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x14ac:dyDescent="0.2">
      <c r="A19" s="68" t="s">
        <v>92</v>
      </c>
      <c r="B19" s="69"/>
      <c r="C19" s="69"/>
      <c r="D19" s="69">
        <v>56.52469</v>
      </c>
      <c r="E19" s="69"/>
      <c r="F19" s="69"/>
      <c r="G19" s="69"/>
      <c r="H19" s="69">
        <v>54.817502475160303</v>
      </c>
      <c r="I19" s="69"/>
      <c r="J19" s="69"/>
      <c r="K19" s="69"/>
      <c r="L19" s="69">
        <v>60.1</v>
      </c>
      <c r="N19" s="69">
        <f>AVERAGE(B19:L19)</f>
        <v>57.147397491720106</v>
      </c>
      <c r="O19" s="73">
        <v>57.304000000000002</v>
      </c>
      <c r="P19" s="76">
        <f t="shared" ref="P19:P22" si="5">O19/N19-1</f>
        <v>2.7403261592549022E-3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idden="1" x14ac:dyDescent="0.2">
      <c r="A20" s="68" t="s">
        <v>93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e">
        <f>AVERAGE(B20:L20)</f>
        <v>#DIV/0!</v>
      </c>
      <c r="O20" s="73"/>
      <c r="P20" s="76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x14ac:dyDescent="0.2">
      <c r="A21" s="68" t="s">
        <v>94</v>
      </c>
      <c r="B21" s="69"/>
      <c r="C21" s="69"/>
      <c r="D21" s="69">
        <v>-51.411460061739774</v>
      </c>
      <c r="E21" s="69"/>
      <c r="F21" s="69"/>
      <c r="G21" s="69"/>
      <c r="H21" s="69">
        <v>-50.210303426882746</v>
      </c>
      <c r="I21" s="69"/>
      <c r="J21" s="69"/>
      <c r="K21" s="69"/>
      <c r="L21" s="69">
        <v>-52.4</v>
      </c>
      <c r="N21" s="69">
        <f>AVERAGE(B21:L21)</f>
        <v>-51.340587829540844</v>
      </c>
      <c r="O21" s="73">
        <v>-47.965000000000003</v>
      </c>
      <c r="P21" s="76">
        <f t="shared" si="5"/>
        <v>-6.5748912746156019E-2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1:34" x14ac:dyDescent="0.2">
      <c r="A22" s="68" t="s">
        <v>95</v>
      </c>
      <c r="B22" s="69"/>
      <c r="C22" s="69"/>
      <c r="D22" s="69">
        <v>5.113229938260222</v>
      </c>
      <c r="E22" s="69"/>
      <c r="F22" s="69"/>
      <c r="G22" s="69"/>
      <c r="H22" s="69">
        <v>4.6071990482775576</v>
      </c>
      <c r="I22" s="69"/>
      <c r="J22" s="69"/>
      <c r="K22" s="69"/>
      <c r="L22" s="69">
        <v>7.7</v>
      </c>
      <c r="N22" s="69">
        <f>AVERAGE(B22:L22)</f>
        <v>5.8068096621792593</v>
      </c>
      <c r="O22" s="73">
        <v>9.3390000000000004</v>
      </c>
      <c r="P22" s="76">
        <f t="shared" si="5"/>
        <v>0.60828416003136776</v>
      </c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1:34" s="85" customFormat="1" x14ac:dyDescent="0.2">
      <c r="A23" s="86" t="s">
        <v>124</v>
      </c>
      <c r="B23" s="87"/>
      <c r="C23" s="87"/>
      <c r="D23" s="87">
        <v>9.0460114655387266E-2</v>
      </c>
      <c r="E23" s="87"/>
      <c r="F23" s="87"/>
      <c r="G23" s="87"/>
      <c r="H23" s="87">
        <v>8.4046131987958378E-2</v>
      </c>
      <c r="I23" s="87"/>
      <c r="J23" s="87"/>
      <c r="K23" s="87"/>
      <c r="L23" s="87">
        <v>0.1281198003327787</v>
      </c>
      <c r="N23" s="87"/>
      <c r="O23" s="88">
        <v>0.16300000000000001</v>
      </c>
      <c r="P23" s="76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x14ac:dyDescent="0.2">
      <c r="A24" s="68" t="s">
        <v>96</v>
      </c>
      <c r="B24" s="69"/>
      <c r="C24" s="69"/>
      <c r="D24" s="69">
        <v>-39.195402214159301</v>
      </c>
      <c r="E24" s="69"/>
      <c r="F24" s="69"/>
      <c r="G24" s="69"/>
      <c r="H24" s="69">
        <v>-37.299999999999997</v>
      </c>
      <c r="I24" s="69"/>
      <c r="J24" s="69"/>
      <c r="K24" s="69"/>
      <c r="L24" s="69">
        <v>-41.3</v>
      </c>
      <c r="N24" s="69">
        <f>AVERAGE(B24:L24)</f>
        <v>-39.265134071386434</v>
      </c>
      <c r="O24" s="73">
        <v>-40.485999999999997</v>
      </c>
      <c r="P24" s="76">
        <f t="shared" ref="P24:P29" si="6">O24/N24-1</f>
        <v>3.1092875587638513E-2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1:34" x14ac:dyDescent="0.2">
      <c r="A25" s="68" t="s">
        <v>97</v>
      </c>
      <c r="B25" s="69"/>
      <c r="C25" s="69"/>
      <c r="D25" s="69">
        <v>-9.4161472241009214</v>
      </c>
      <c r="E25" s="69"/>
      <c r="F25" s="69"/>
      <c r="G25" s="69"/>
      <c r="H25" s="69">
        <v>-8.3905823999999996</v>
      </c>
      <c r="I25" s="69"/>
      <c r="J25" s="69"/>
      <c r="K25" s="69"/>
      <c r="L25" s="69">
        <v>-8.5</v>
      </c>
      <c r="N25" s="69">
        <f>AVERAGE(B25:L25)</f>
        <v>-8.7689098747003076</v>
      </c>
      <c r="O25" s="73">
        <v>-9.2119999999999997</v>
      </c>
      <c r="P25" s="76">
        <f t="shared" si="6"/>
        <v>5.0529670350253797E-2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</row>
    <row r="26" spans="1:34" x14ac:dyDescent="0.2">
      <c r="A26" s="68" t="s">
        <v>117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69"/>
      <c r="O26" s="73">
        <v>-0.68300000000000005</v>
      </c>
      <c r="P26" s="76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1:34" x14ac:dyDescent="0.2">
      <c r="A27" s="68" t="s">
        <v>98</v>
      </c>
      <c r="B27" s="69"/>
      <c r="C27" s="69"/>
      <c r="D27" s="69">
        <v>26.166</v>
      </c>
      <c r="E27" s="69"/>
      <c r="F27" s="69"/>
      <c r="G27" s="69"/>
      <c r="H27" s="69">
        <v>22.773598400000001</v>
      </c>
      <c r="I27" s="69"/>
      <c r="J27" s="69"/>
      <c r="K27" s="69"/>
      <c r="L27" s="69">
        <v>25.8</v>
      </c>
      <c r="N27" s="69">
        <f>AVERAGE(B27:L27)</f>
        <v>24.913199466666669</v>
      </c>
      <c r="O27" s="73">
        <f>23.251-0.111</f>
        <v>23.14</v>
      </c>
      <c r="P27" s="76">
        <f t="shared" si="6"/>
        <v>-7.1175100132729652E-2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1:34" x14ac:dyDescent="0.2">
      <c r="A28" s="68" t="s">
        <v>99</v>
      </c>
      <c r="B28" s="69"/>
      <c r="C28" s="69"/>
      <c r="D28" s="69">
        <v>-17.332319500000004</v>
      </c>
      <c r="E28" s="69"/>
      <c r="F28" s="69"/>
      <c r="G28" s="69"/>
      <c r="H28" s="69">
        <v>-18.309784951722438</v>
      </c>
      <c r="I28" s="69"/>
      <c r="J28" s="69"/>
      <c r="K28" s="69"/>
      <c r="L28" s="69">
        <v>-16.299999999999994</v>
      </c>
      <c r="N28" s="69">
        <f>AVERAGE(B28:L28)</f>
        <v>-17.314034817240813</v>
      </c>
      <c r="O28" s="73">
        <v>-17.902000000000001</v>
      </c>
      <c r="P28" s="76">
        <f t="shared" si="6"/>
        <v>3.3958877232573625E-2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1:34" x14ac:dyDescent="0.2">
      <c r="A29" s="68" t="s">
        <v>66</v>
      </c>
      <c r="B29" s="69"/>
      <c r="C29" s="69"/>
      <c r="D29" s="69">
        <v>-15.710907000000001</v>
      </c>
      <c r="E29" s="69"/>
      <c r="F29" s="69"/>
      <c r="G29" s="69"/>
      <c r="H29" s="69">
        <v>-14.78622734704893</v>
      </c>
      <c r="I29" s="69"/>
      <c r="J29" s="69"/>
      <c r="K29" s="69"/>
      <c r="L29" s="69">
        <v>-15.7</v>
      </c>
      <c r="N29" s="69">
        <f>AVERAGE(B29:L29)</f>
        <v>-15.399044782349643</v>
      </c>
      <c r="O29" s="73">
        <v>-15.699</v>
      </c>
      <c r="P29" s="76">
        <f t="shared" si="6"/>
        <v>1.9478819750830656E-2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x14ac:dyDescent="0.2">
      <c r="A30" s="79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84"/>
      <c r="M30" s="79"/>
      <c r="N30" s="78"/>
      <c r="O30" s="78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x14ac:dyDescent="0.2">
      <c r="A31" s="79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78"/>
      <c r="O31" s="78"/>
      <c r="P31" s="7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34" x14ac:dyDescent="0.2">
      <c r="A32" s="77" t="s">
        <v>128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8"/>
      <c r="O32" s="78"/>
      <c r="P32" s="7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4" x14ac:dyDescent="0.2">
      <c r="A33" s="79"/>
      <c r="B33" s="71" t="s">
        <v>100</v>
      </c>
      <c r="C33" s="71" t="s">
        <v>104</v>
      </c>
      <c r="D33" s="71" t="s">
        <v>90</v>
      </c>
      <c r="E33" s="71" t="s">
        <v>118</v>
      </c>
      <c r="F33" s="71" t="s">
        <v>101</v>
      </c>
      <c r="G33" s="71" t="s">
        <v>102</v>
      </c>
      <c r="H33" s="71" t="s">
        <v>91</v>
      </c>
      <c r="I33" s="71" t="s">
        <v>120</v>
      </c>
      <c r="J33" s="71" t="s">
        <v>103</v>
      </c>
      <c r="K33" s="71"/>
      <c r="L33" s="71" t="s">
        <v>119</v>
      </c>
      <c r="N33" s="71" t="s">
        <v>110</v>
      </c>
      <c r="O33" s="74" t="s">
        <v>56</v>
      </c>
      <c r="P33" s="74" t="s">
        <v>113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x14ac:dyDescent="0.2">
      <c r="A34" s="68" t="s">
        <v>112</v>
      </c>
      <c r="B34" s="69"/>
      <c r="C34" s="69"/>
      <c r="D34" s="69">
        <v>262.25144000000006</v>
      </c>
      <c r="E34" s="69"/>
      <c r="F34" s="69"/>
      <c r="G34" s="69"/>
      <c r="H34" s="69">
        <v>275.22184838925403</v>
      </c>
      <c r="I34" s="69"/>
      <c r="J34" s="69"/>
      <c r="K34" s="69"/>
      <c r="L34" s="69">
        <v>276.39999999999998</v>
      </c>
      <c r="N34" s="69">
        <f>AVERAGE(B34:L34)</f>
        <v>271.29109612975134</v>
      </c>
      <c r="O34" s="73">
        <f>O35+O36</f>
        <v>279.541</v>
      </c>
      <c r="P34" s="76">
        <f t="shared" ref="P34:P39" si="7">O34/N34-1</f>
        <v>3.0409784869249723E-2</v>
      </c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x14ac:dyDescent="0.2">
      <c r="A35" s="68" t="s">
        <v>92</v>
      </c>
      <c r="B35" s="69"/>
      <c r="C35" s="69"/>
      <c r="D35" s="69">
        <v>208.60124000000008</v>
      </c>
      <c r="E35" s="69"/>
      <c r="F35" s="69"/>
      <c r="G35" s="69"/>
      <c r="H35" s="69">
        <v>199.29303048596759</v>
      </c>
      <c r="I35" s="69"/>
      <c r="J35" s="69"/>
      <c r="K35" s="69"/>
      <c r="L35" s="69">
        <v>218.4</v>
      </c>
      <c r="N35" s="69">
        <f>AVERAGE(B35:L35)</f>
        <v>208.76475682865589</v>
      </c>
      <c r="O35" s="73">
        <v>213.99799999999999</v>
      </c>
      <c r="P35" s="76">
        <f t="shared" si="7"/>
        <v>2.5067656298133123E-2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x14ac:dyDescent="0.2">
      <c r="A36" s="68" t="s">
        <v>93</v>
      </c>
      <c r="B36" s="69"/>
      <c r="C36" s="69"/>
      <c r="D36" s="69">
        <v>53.650199999999998</v>
      </c>
      <c r="E36" s="69"/>
      <c r="F36" s="69"/>
      <c r="G36" s="69"/>
      <c r="H36" s="69">
        <v>75.928817903286443</v>
      </c>
      <c r="I36" s="69"/>
      <c r="J36" s="69"/>
      <c r="K36" s="69"/>
      <c r="L36" s="69">
        <v>58</v>
      </c>
      <c r="N36" s="69">
        <f>AVERAGE(B36:L36)</f>
        <v>62.526339301095483</v>
      </c>
      <c r="O36" s="73">
        <v>65.543000000000006</v>
      </c>
      <c r="P36" s="76">
        <f t="shared" si="7"/>
        <v>4.8246238827093224E-2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4" x14ac:dyDescent="0.2">
      <c r="A37" s="68" t="s">
        <v>94</v>
      </c>
      <c r="B37" s="69"/>
      <c r="C37" s="69"/>
      <c r="D37" s="69">
        <v>-208.84913107750003</v>
      </c>
      <c r="E37" s="69"/>
      <c r="F37" s="69"/>
      <c r="G37" s="69"/>
      <c r="H37" s="69">
        <v>-211.93383913500003</v>
      </c>
      <c r="I37" s="69"/>
      <c r="J37" s="69"/>
      <c r="K37" s="69"/>
      <c r="L37" s="69">
        <v>-221.4</v>
      </c>
      <c r="N37" s="69">
        <f>AVERAGE(B37:L37)</f>
        <v>-214.06099007083336</v>
      </c>
      <c r="O37" s="73">
        <v>-226.54</v>
      </c>
      <c r="P37" s="76">
        <f t="shared" si="7"/>
        <v>5.8296515983773167E-2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4" x14ac:dyDescent="0.2">
      <c r="A38" s="68" t="s">
        <v>95</v>
      </c>
      <c r="B38" s="69"/>
      <c r="C38" s="69"/>
      <c r="D38" s="69">
        <v>53.402308922500026</v>
      </c>
      <c r="E38" s="69"/>
      <c r="F38" s="69"/>
      <c r="G38" s="69"/>
      <c r="H38" s="69">
        <v>63.288009254254007</v>
      </c>
      <c r="I38" s="69"/>
      <c r="J38" s="69"/>
      <c r="K38" s="69"/>
      <c r="L38" s="69">
        <v>54.999999999999972</v>
      </c>
      <c r="N38" s="69">
        <f>AVERAGE(B38:L38)</f>
        <v>57.230106058918004</v>
      </c>
      <c r="O38" s="73">
        <v>53.000999999999998</v>
      </c>
      <c r="P38" s="76">
        <f t="shared" si="7"/>
        <v>-7.3896526673638663E-2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1:34" s="85" customFormat="1" x14ac:dyDescent="0.2">
      <c r="A39" s="86" t="s">
        <v>124</v>
      </c>
      <c r="B39" s="87"/>
      <c r="C39" s="87"/>
      <c r="D39" s="87">
        <v>0.20363018377515874</v>
      </c>
      <c r="E39" s="87"/>
      <c r="F39" s="87"/>
      <c r="G39" s="87"/>
      <c r="H39" s="87">
        <v>0.22995270769617093</v>
      </c>
      <c r="I39" s="87"/>
      <c r="J39" s="87"/>
      <c r="K39" s="87"/>
      <c r="L39" s="87">
        <v>0.19898697539797386</v>
      </c>
      <c r="N39" s="87">
        <f>N38/N34</f>
        <v>0.21095460512845715</v>
      </c>
      <c r="O39" s="88">
        <v>0.1896000944405293</v>
      </c>
      <c r="P39" s="76">
        <f t="shared" si="7"/>
        <v>-0.10122799013998485</v>
      </c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x14ac:dyDescent="0.2">
      <c r="A40" s="68" t="s">
        <v>96</v>
      </c>
      <c r="B40" s="69"/>
      <c r="C40" s="69"/>
      <c r="D40" s="69">
        <v>-3.8810766000000001</v>
      </c>
      <c r="E40" s="69"/>
      <c r="F40" s="69"/>
      <c r="G40" s="69"/>
      <c r="H40" s="69">
        <v>-3.9670143124999999</v>
      </c>
      <c r="I40" s="69"/>
      <c r="J40" s="69"/>
      <c r="K40" s="69"/>
      <c r="L40" s="69">
        <v>-1.5</v>
      </c>
      <c r="N40" s="69">
        <f>AVERAGE(B40:L40)</f>
        <v>-3.1160303041666668</v>
      </c>
      <c r="O40" s="73">
        <v>-0.98599999999999999</v>
      </c>
      <c r="P40" s="76">
        <f t="shared" ref="P40:P45" si="8">O40/N40-1</f>
        <v>-0.68357175516504154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spans="1:34" x14ac:dyDescent="0.2">
      <c r="A41" s="68" t="s">
        <v>97</v>
      </c>
      <c r="B41" s="69"/>
      <c r="C41" s="69"/>
      <c r="D41" s="69">
        <v>-32.574966560000007</v>
      </c>
      <c r="E41" s="69"/>
      <c r="F41" s="69"/>
      <c r="G41" s="69"/>
      <c r="H41" s="69">
        <v>-33.8533786295</v>
      </c>
      <c r="I41" s="69"/>
      <c r="J41" s="69"/>
      <c r="K41" s="69"/>
      <c r="L41" s="69">
        <v>-35.9</v>
      </c>
      <c r="N41" s="69">
        <f>AVERAGE(B41:L41)</f>
        <v>-34.109448396499999</v>
      </c>
      <c r="O41" s="73">
        <v>-37.170999999999999</v>
      </c>
      <c r="P41" s="76">
        <f t="shared" si="8"/>
        <v>8.9756702246001296E-2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spans="1:34" x14ac:dyDescent="0.2">
      <c r="A42" s="68" t="s">
        <v>117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N42" s="69"/>
      <c r="O42" s="73">
        <v>0</v>
      </c>
      <c r="P42" s="76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4" x14ac:dyDescent="0.2">
      <c r="A43" s="68" t="s">
        <v>98</v>
      </c>
      <c r="B43" s="69"/>
      <c r="C43" s="69"/>
      <c r="D43" s="69">
        <v>9.5869999999999997</v>
      </c>
      <c r="E43" s="69"/>
      <c r="F43" s="69"/>
      <c r="G43" s="69"/>
      <c r="H43" s="69">
        <v>9.1897000625</v>
      </c>
      <c r="I43" s="69"/>
      <c r="J43" s="69"/>
      <c r="K43" s="69"/>
      <c r="L43" s="69">
        <v>6.8999999999999995</v>
      </c>
      <c r="N43" s="69">
        <f>AVERAGE(B43:L43)</f>
        <v>8.5589000208333328</v>
      </c>
      <c r="O43" s="73">
        <f>10.833-1.589</f>
        <v>9.2439999999999998</v>
      </c>
      <c r="P43" s="76">
        <f t="shared" si="8"/>
        <v>8.004533029934402E-2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spans="1:34" x14ac:dyDescent="0.2">
      <c r="A44" s="68" t="s">
        <v>99</v>
      </c>
      <c r="B44" s="69"/>
      <c r="C44" s="69"/>
      <c r="D44" s="69">
        <v>26.533265762500022</v>
      </c>
      <c r="E44" s="69"/>
      <c r="F44" s="69"/>
      <c r="G44" s="69"/>
      <c r="H44" s="69">
        <v>34.657316374754011</v>
      </c>
      <c r="I44" s="69"/>
      <c r="J44" s="69"/>
      <c r="K44" s="69"/>
      <c r="L44" s="69">
        <v>24.499999999999972</v>
      </c>
      <c r="N44" s="69">
        <f>AVERAGE(B44:L44)</f>
        <v>28.563527379084672</v>
      </c>
      <c r="O44" s="73">
        <v>24.088000000000001</v>
      </c>
      <c r="P44" s="76">
        <f t="shared" si="8"/>
        <v>-0.15668678870389885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spans="1:34" x14ac:dyDescent="0.2">
      <c r="A45" s="68" t="s">
        <v>66</v>
      </c>
      <c r="B45" s="69"/>
      <c r="C45" s="69"/>
      <c r="D45" s="69">
        <v>54.641072400000006</v>
      </c>
      <c r="E45" s="69"/>
      <c r="F45" s="69"/>
      <c r="G45" s="69"/>
      <c r="H45" s="69">
        <v>53.3</v>
      </c>
      <c r="I45" s="69"/>
      <c r="J45" s="69"/>
      <c r="K45" s="69"/>
      <c r="L45" s="69">
        <v>54.1</v>
      </c>
      <c r="N45" s="69">
        <f>AVERAGE(B45:L45)</f>
        <v>54.013690799999999</v>
      </c>
      <c r="O45" s="73">
        <v>51.886000000000003</v>
      </c>
      <c r="P45" s="76">
        <f t="shared" si="8"/>
        <v>-3.9391694373901109E-2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spans="1:34" x14ac:dyDescent="0.2">
      <c r="A46" s="79"/>
      <c r="N46" s="78"/>
      <c r="O46" s="78"/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spans="1:34" x14ac:dyDescent="0.2">
      <c r="A47" s="72" t="s">
        <v>129</v>
      </c>
      <c r="B47" s="69" t="str">
        <f t="shared" ref="B47:J47" si="9">IF(B19=0,"",B4-B19-B34)</f>
        <v/>
      </c>
      <c r="C47" s="69" t="str">
        <f t="shared" si="9"/>
        <v/>
      </c>
      <c r="D47" s="69">
        <f t="shared" si="9"/>
        <v>-53.650200000000069</v>
      </c>
      <c r="E47" s="69" t="str">
        <f t="shared" si="9"/>
        <v/>
      </c>
      <c r="F47" s="69" t="str">
        <f t="shared" si="9"/>
        <v/>
      </c>
      <c r="G47" s="69" t="str">
        <f t="shared" si="9"/>
        <v/>
      </c>
      <c r="H47" s="69">
        <f t="shared" si="9"/>
        <v>-64.30818370328646</v>
      </c>
      <c r="I47" s="69" t="str">
        <f t="shared" si="9"/>
        <v/>
      </c>
      <c r="J47" s="69" t="str">
        <f t="shared" si="9"/>
        <v/>
      </c>
      <c r="K47" s="69"/>
      <c r="L47" s="69">
        <f>IF(L19=0,"",L4-L19-L34)</f>
        <v>-57.999999999999972</v>
      </c>
      <c r="N47" s="69">
        <f>AVERAGE(B47:L47)</f>
        <v>-58.652794567762164</v>
      </c>
      <c r="O47" s="69">
        <f>O4-O19-O34</f>
        <v>-65.542999999999978</v>
      </c>
      <c r="P47" s="6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spans="1:34" x14ac:dyDescent="0.2">
      <c r="A48" s="79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84">
        <f>L40/L37</f>
        <v>6.7750677506775063E-3</v>
      </c>
      <c r="M48" s="79"/>
      <c r="N48" s="78"/>
      <c r="O48" s="78"/>
      <c r="P48" s="78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spans="1:34" x14ac:dyDescent="0.2">
      <c r="A49" s="79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78"/>
      <c r="O49" s="78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spans="1:34" x14ac:dyDescent="0.2">
      <c r="A50" s="77" t="s">
        <v>107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78"/>
      <c r="O50" s="78"/>
      <c r="P50" s="78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spans="1:34" x14ac:dyDescent="0.2">
      <c r="A51" s="79"/>
      <c r="B51" s="71" t="s">
        <v>100</v>
      </c>
      <c r="C51" s="71" t="s">
        <v>104</v>
      </c>
      <c r="D51" s="71" t="s">
        <v>90</v>
      </c>
      <c r="E51" s="71" t="s">
        <v>118</v>
      </c>
      <c r="F51" s="71" t="s">
        <v>101</v>
      </c>
      <c r="G51" s="71" t="s">
        <v>102</v>
      </c>
      <c r="H51" s="71" t="s">
        <v>91</v>
      </c>
      <c r="I51" s="71" t="s">
        <v>120</v>
      </c>
      <c r="J51" s="71" t="s">
        <v>103</v>
      </c>
      <c r="K51" s="71" t="s">
        <v>105</v>
      </c>
      <c r="L51" s="71" t="s">
        <v>119</v>
      </c>
      <c r="N51" s="71" t="s">
        <v>110</v>
      </c>
      <c r="O51" s="74" t="s">
        <v>56</v>
      </c>
      <c r="P51" s="74" t="s">
        <v>113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</row>
    <row r="52" spans="1:34" x14ac:dyDescent="0.2">
      <c r="A52" s="68" t="s">
        <v>92</v>
      </c>
      <c r="B52" s="69"/>
      <c r="C52" s="69"/>
      <c r="D52" s="69">
        <v>563.07254999999998</v>
      </c>
      <c r="E52" s="69"/>
      <c r="F52" s="69"/>
      <c r="G52" s="69"/>
      <c r="H52" s="69">
        <v>556.83079765399975</v>
      </c>
      <c r="I52" s="69"/>
      <c r="J52" s="69"/>
      <c r="K52" s="69">
        <v>565</v>
      </c>
      <c r="L52" s="69">
        <v>579</v>
      </c>
      <c r="N52" s="69">
        <f>AVERAGE(B52:L52)</f>
        <v>565.97583691349996</v>
      </c>
      <c r="O52" s="73"/>
      <c r="P52" s="76">
        <f t="shared" ref="P52" si="10">O52/N52-1</f>
        <v>-1</v>
      </c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spans="1:34" hidden="1" x14ac:dyDescent="0.2">
      <c r="A53" s="68" t="s">
        <v>93</v>
      </c>
      <c r="B53" s="69"/>
      <c r="C53" s="69"/>
      <c r="D53" s="69">
        <v>-103.33510000000001</v>
      </c>
      <c r="E53" s="69"/>
      <c r="F53" s="69"/>
      <c r="G53" s="69"/>
      <c r="H53" s="69"/>
      <c r="I53" s="69"/>
      <c r="J53" s="69"/>
      <c r="K53" s="69"/>
      <c r="L53" s="69"/>
      <c r="N53" s="69">
        <f>AVERAGE(B53:L53)</f>
        <v>-103.33510000000001</v>
      </c>
      <c r="O53" s="73"/>
      <c r="P53" s="73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spans="1:34" x14ac:dyDescent="0.2">
      <c r="A54" s="68" t="s">
        <v>94</v>
      </c>
      <c r="B54" s="69"/>
      <c r="C54" s="69"/>
      <c r="D54" s="69">
        <v>-401.98569321102457</v>
      </c>
      <c r="E54" s="69"/>
      <c r="F54" s="69"/>
      <c r="G54" s="69"/>
      <c r="H54" s="69">
        <v>-409.53857461201142</v>
      </c>
      <c r="I54" s="69"/>
      <c r="J54" s="69"/>
      <c r="K54" s="69">
        <v>-422.8</v>
      </c>
      <c r="L54" s="69">
        <v>443.07516959999987</v>
      </c>
      <c r="N54" s="69">
        <f>AVERAGE(B54:L54)</f>
        <v>-197.81227455575905</v>
      </c>
      <c r="O54" s="73"/>
      <c r="P54" s="73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1:34" x14ac:dyDescent="0.2">
      <c r="A55" s="68" t="s">
        <v>95</v>
      </c>
      <c r="B55" s="69"/>
      <c r="C55" s="69"/>
      <c r="D55" s="69">
        <v>161.08685678897541</v>
      </c>
      <c r="E55" s="69"/>
      <c r="F55" s="69"/>
      <c r="G55" s="69"/>
      <c r="H55" s="69">
        <v>147.29222304198834</v>
      </c>
      <c r="I55" s="69"/>
      <c r="J55" s="69"/>
      <c r="K55" s="69">
        <v>142.30000000000001</v>
      </c>
      <c r="L55" s="69">
        <v>136</v>
      </c>
      <c r="N55" s="69">
        <f>AVERAGE(B55:L55)</f>
        <v>146.66976995774093</v>
      </c>
      <c r="O55" s="73"/>
      <c r="P55" s="73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spans="1:34" s="85" customFormat="1" x14ac:dyDescent="0.2">
      <c r="A56" s="86" t="s">
        <v>124</v>
      </c>
      <c r="B56" s="87"/>
      <c r="C56" s="87"/>
      <c r="D56" s="87">
        <v>0.28608543746090165</v>
      </c>
      <c r="E56" s="87"/>
      <c r="F56" s="87"/>
      <c r="G56" s="87"/>
      <c r="H56" s="87">
        <v>0.2645188155226858</v>
      </c>
      <c r="I56" s="87"/>
      <c r="J56" s="87"/>
      <c r="K56" s="87">
        <v>0.251</v>
      </c>
      <c r="L56" s="87"/>
      <c r="N56" s="87">
        <f>N55/N52</f>
        <v>0.25914493233066588</v>
      </c>
      <c r="O56" s="88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</row>
    <row r="57" spans="1:34" x14ac:dyDescent="0.2">
      <c r="A57" s="68" t="s">
        <v>96</v>
      </c>
      <c r="B57" s="69"/>
      <c r="C57" s="69"/>
      <c r="D57" s="69">
        <v>-89.366607999999999</v>
      </c>
      <c r="E57" s="69"/>
      <c r="F57" s="69"/>
      <c r="G57" s="69"/>
      <c r="H57" s="69">
        <v>-72.208117608198279</v>
      </c>
      <c r="I57" s="69"/>
      <c r="J57" s="69"/>
      <c r="K57" s="69">
        <v>-74.906000000000006</v>
      </c>
      <c r="L57" s="69">
        <v>73.960925880000005</v>
      </c>
      <c r="M57" s="85"/>
      <c r="N57" s="69">
        <f>AVERAGE(B57:L57)</f>
        <v>-40.62994993204957</v>
      </c>
      <c r="O57" s="73"/>
      <c r="P57" s="73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spans="1:34" x14ac:dyDescent="0.2">
      <c r="A58" s="68" t="s">
        <v>97</v>
      </c>
      <c r="B58" s="69"/>
      <c r="C58" s="69"/>
      <c r="D58" s="69">
        <v>-89.92318328897538</v>
      </c>
      <c r="E58" s="69"/>
      <c r="F58" s="69"/>
      <c r="G58" s="69"/>
      <c r="H58" s="69">
        <v>-83.552440899999993</v>
      </c>
      <c r="I58" s="69"/>
      <c r="J58" s="69"/>
      <c r="K58" s="69">
        <v>-85.994</v>
      </c>
      <c r="L58" s="69">
        <v>88.860680000000002</v>
      </c>
      <c r="N58" s="69">
        <f>AVERAGE(B58:L58)</f>
        <v>-42.652236047243832</v>
      </c>
      <c r="O58" s="73"/>
      <c r="P58" s="73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spans="1:34" x14ac:dyDescent="0.2">
      <c r="A59" s="68" t="s">
        <v>117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N59" s="69"/>
      <c r="O59" s="73"/>
      <c r="P59" s="73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x14ac:dyDescent="0.2">
      <c r="A60" s="68" t="s">
        <v>98</v>
      </c>
      <c r="B60" s="69"/>
      <c r="C60" s="69"/>
      <c r="D60" s="69">
        <v>75</v>
      </c>
      <c r="E60" s="69"/>
      <c r="F60" s="69"/>
      <c r="G60" s="69"/>
      <c r="H60" s="69">
        <v>59.693080250000001</v>
      </c>
      <c r="I60" s="69"/>
      <c r="J60" s="69"/>
      <c r="K60" s="69">
        <v>69.439219999999992</v>
      </c>
      <c r="L60" s="69">
        <v>70.8</v>
      </c>
      <c r="N60" s="69">
        <f>AVERAGE(B60:L60)</f>
        <v>68.733075062500006</v>
      </c>
      <c r="O60" s="73"/>
      <c r="P60" s="73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spans="1:34" x14ac:dyDescent="0.2">
      <c r="A61" s="68" t="s">
        <v>99</v>
      </c>
      <c r="B61" s="69"/>
      <c r="C61" s="69"/>
      <c r="D61" s="69">
        <v>56.797065500000024</v>
      </c>
      <c r="E61" s="69"/>
      <c r="F61" s="69"/>
      <c r="G61" s="69"/>
      <c r="H61" s="69">
        <v>51.224744783790051</v>
      </c>
      <c r="I61" s="69"/>
      <c r="J61" s="69"/>
      <c r="K61" s="69">
        <v>50.827045000000012</v>
      </c>
      <c r="L61" s="69">
        <v>44.9</v>
      </c>
      <c r="N61" s="69">
        <f>AVERAGE(B61:L61)</f>
        <v>50.937213820947527</v>
      </c>
      <c r="O61" s="73"/>
      <c r="P61" s="73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4" x14ac:dyDescent="0.2">
      <c r="A62" s="68" t="s">
        <v>66</v>
      </c>
      <c r="B62" s="69"/>
      <c r="C62" s="69"/>
      <c r="D62" s="69">
        <v>118.73504600000001</v>
      </c>
      <c r="E62" s="69"/>
      <c r="F62" s="69"/>
      <c r="G62" s="69"/>
      <c r="H62" s="69">
        <v>118.04444050227002</v>
      </c>
      <c r="I62" s="69"/>
      <c r="J62" s="69"/>
      <c r="K62" s="69">
        <v>110.258245</v>
      </c>
      <c r="L62" s="69">
        <v>105.3</v>
      </c>
      <c r="N62" s="69">
        <f>AVERAGE(B62:L62)</f>
        <v>113.08443287556751</v>
      </c>
      <c r="O62" s="73"/>
      <c r="P62" s="76">
        <f t="shared" ref="P62" si="11">O62/N62-1</f>
        <v>-1</v>
      </c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spans="1:34" x14ac:dyDescent="0.2">
      <c r="A63" s="79" t="s">
        <v>114</v>
      </c>
      <c r="B63" s="78"/>
      <c r="C63" s="83">
        <f>C62-C61</f>
        <v>0</v>
      </c>
      <c r="D63" s="83">
        <f>D62-D61</f>
        <v>61.937980499999988</v>
      </c>
      <c r="E63" s="83"/>
      <c r="F63" s="83">
        <f>F62-F61</f>
        <v>0</v>
      </c>
      <c r="G63" s="78"/>
      <c r="H63" s="83">
        <f>H62-H61</f>
        <v>66.819695718479977</v>
      </c>
      <c r="I63" s="78"/>
      <c r="J63" s="78"/>
      <c r="K63" s="83">
        <f>K62-K61</f>
        <v>59.43119999999999</v>
      </c>
      <c r="L63" s="83">
        <f>L62-L61</f>
        <v>60.4</v>
      </c>
      <c r="M63" s="79"/>
      <c r="N63" s="83">
        <f>N62-N61</f>
        <v>62.147219054619988</v>
      </c>
      <c r="O63" s="83"/>
      <c r="P63" s="78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x14ac:dyDescent="0.2">
      <c r="A64" s="79"/>
      <c r="B64" s="78"/>
      <c r="C64" s="83"/>
      <c r="D64" s="78"/>
      <c r="E64" s="83"/>
      <c r="F64" s="83"/>
      <c r="G64" s="78"/>
      <c r="H64" s="78"/>
      <c r="I64" s="78"/>
      <c r="J64" s="78"/>
      <c r="K64" s="78"/>
      <c r="L64" s="83"/>
      <c r="M64" s="79"/>
      <c r="N64" s="83"/>
      <c r="O64" s="83"/>
      <c r="P64" s="78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</row>
    <row r="65" spans="1:34" x14ac:dyDescent="0.2">
      <c r="A65" s="79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/>
      <c r="N65" s="78"/>
      <c r="O65" s="78"/>
      <c r="P65" s="78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spans="1:34" x14ac:dyDescent="0.2">
      <c r="A66" s="77" t="s">
        <v>108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78"/>
      <c r="O66" s="78"/>
      <c r="P66" s="78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1:34" x14ac:dyDescent="0.2">
      <c r="A67" s="79"/>
      <c r="B67" s="71" t="s">
        <v>100</v>
      </c>
      <c r="C67" s="71" t="s">
        <v>104</v>
      </c>
      <c r="D67" s="71" t="s">
        <v>90</v>
      </c>
      <c r="E67" s="71" t="s">
        <v>118</v>
      </c>
      <c r="F67" s="71" t="s">
        <v>101</v>
      </c>
      <c r="G67" s="71" t="s">
        <v>102</v>
      </c>
      <c r="H67" s="71" t="s">
        <v>91</v>
      </c>
      <c r="I67" s="71" t="s">
        <v>120</v>
      </c>
      <c r="J67" s="71" t="s">
        <v>103</v>
      </c>
      <c r="K67" s="71" t="s">
        <v>105</v>
      </c>
      <c r="L67" s="71" t="s">
        <v>119</v>
      </c>
      <c r="N67" s="71" t="s">
        <v>110</v>
      </c>
      <c r="O67" s="74" t="s">
        <v>56</v>
      </c>
      <c r="P67" s="74" t="s">
        <v>113</v>
      </c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spans="1:34" x14ac:dyDescent="0.2">
      <c r="A68" s="68" t="s">
        <v>92</v>
      </c>
      <c r="B68" s="69"/>
      <c r="C68" s="69"/>
      <c r="D68" s="69">
        <v>670.45887749999997</v>
      </c>
      <c r="E68" s="69"/>
      <c r="F68" s="69"/>
      <c r="G68" s="69"/>
      <c r="H68" s="69">
        <v>644.30424670159664</v>
      </c>
      <c r="I68" s="69"/>
      <c r="J68" s="69"/>
      <c r="K68" s="69">
        <v>647.6</v>
      </c>
      <c r="L68" s="69">
        <v>687</v>
      </c>
      <c r="N68" s="69">
        <f>AVERAGE(B68:L68)</f>
        <v>662.34078105039919</v>
      </c>
      <c r="O68" s="73"/>
      <c r="P68" s="76">
        <f t="shared" ref="P68:P78" si="12">O68/N68-1</f>
        <v>-1</v>
      </c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spans="1:34" hidden="1" x14ac:dyDescent="0.2">
      <c r="A69" s="68" t="s">
        <v>93</v>
      </c>
      <c r="B69" s="69"/>
      <c r="C69" s="69"/>
      <c r="D69" s="69">
        <v>-113.66861000000002</v>
      </c>
      <c r="E69" s="69"/>
      <c r="F69" s="69"/>
      <c r="G69" s="69"/>
      <c r="H69" s="69"/>
      <c r="I69" s="69"/>
      <c r="J69" s="69"/>
      <c r="K69" s="69"/>
      <c r="L69" s="69"/>
      <c r="N69" s="69">
        <f>AVERAGE(B69:L69)</f>
        <v>-113.66861000000002</v>
      </c>
      <c r="O69" s="73"/>
      <c r="P69" s="76">
        <f t="shared" si="12"/>
        <v>-1</v>
      </c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spans="1:34" x14ac:dyDescent="0.2">
      <c r="A70" s="68" t="s">
        <v>94</v>
      </c>
      <c r="B70" s="69"/>
      <c r="C70" s="69"/>
      <c r="D70" s="69">
        <v>-491.21950321447338</v>
      </c>
      <c r="E70" s="69"/>
      <c r="F70" s="69"/>
      <c r="G70" s="69"/>
      <c r="H70" s="69">
        <v>-477.10810386200808</v>
      </c>
      <c r="I70" s="69"/>
      <c r="J70" s="69"/>
      <c r="K70" s="69">
        <v>-459.8</v>
      </c>
      <c r="L70" s="69">
        <v>480.84982569599993</v>
      </c>
      <c r="N70" s="69">
        <f>AVERAGE(B70:L70)</f>
        <v>-236.81944534512036</v>
      </c>
      <c r="O70" s="73"/>
      <c r="P70" s="76">
        <f t="shared" si="12"/>
        <v>-1</v>
      </c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spans="1:34" x14ac:dyDescent="0.2">
      <c r="A71" s="68" t="s">
        <v>95</v>
      </c>
      <c r="B71" s="69"/>
      <c r="C71" s="69"/>
      <c r="D71" s="69">
        <v>179.23937428552659</v>
      </c>
      <c r="E71" s="69"/>
      <c r="F71" s="69"/>
      <c r="G71" s="69"/>
      <c r="H71" s="69">
        <v>167.19614283958856</v>
      </c>
      <c r="I71" s="69"/>
      <c r="J71" s="69"/>
      <c r="K71" s="69">
        <v>187.9</v>
      </c>
      <c r="L71" s="69">
        <v>206</v>
      </c>
      <c r="N71" s="69">
        <f>AVERAGE(B71:L71)</f>
        <v>185.0838792812788</v>
      </c>
      <c r="O71" s="73"/>
      <c r="P71" s="76">
        <f t="shared" si="12"/>
        <v>-1</v>
      </c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spans="1:34" s="85" customFormat="1" x14ac:dyDescent="0.2">
      <c r="A72" s="86" t="s">
        <v>124</v>
      </c>
      <c r="B72" s="87"/>
      <c r="C72" s="87"/>
      <c r="D72" s="87">
        <v>0.267338356311833</v>
      </c>
      <c r="E72" s="87"/>
      <c r="F72" s="87"/>
      <c r="G72" s="87"/>
      <c r="H72" s="87">
        <v>0.25949874410345747</v>
      </c>
      <c r="I72" s="87"/>
      <c r="J72" s="87"/>
      <c r="K72" s="87">
        <v>0.28999999999999998</v>
      </c>
      <c r="L72" s="87"/>
      <c r="N72" s="87">
        <f>N71/N68</f>
        <v>0.27943905097879712</v>
      </c>
      <c r="O72" s="88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</row>
    <row r="73" spans="1:34" x14ac:dyDescent="0.2">
      <c r="A73" s="68" t="s">
        <v>96</v>
      </c>
      <c r="B73" s="69"/>
      <c r="C73" s="69"/>
      <c r="D73" s="69">
        <v>-100.49907396</v>
      </c>
      <c r="E73" s="69"/>
      <c r="F73" s="69"/>
      <c r="G73" s="69"/>
      <c r="H73" s="69">
        <v>-66.252037082698791</v>
      </c>
      <c r="I73" s="69"/>
      <c r="J73" s="69"/>
      <c r="K73" s="69">
        <v>-86</v>
      </c>
      <c r="L73" s="69">
        <v>82.595146896000003</v>
      </c>
      <c r="M73" s="85"/>
      <c r="N73" s="69">
        <f>AVERAGE(B73:L73)</f>
        <v>-42.538991036674702</v>
      </c>
      <c r="O73" s="73"/>
      <c r="P73" s="76">
        <f t="shared" si="12"/>
        <v>-1</v>
      </c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spans="1:34" x14ac:dyDescent="0.2">
      <c r="A74" s="68" t="s">
        <v>97</v>
      </c>
      <c r="B74" s="69"/>
      <c r="C74" s="69"/>
      <c r="D74" s="69">
        <v>-106.82561825052674</v>
      </c>
      <c r="E74" s="69"/>
      <c r="F74" s="69"/>
      <c r="G74" s="69"/>
      <c r="H74" s="69">
        <v>-87.453687520000003</v>
      </c>
      <c r="I74" s="69"/>
      <c r="J74" s="69"/>
      <c r="K74" s="69">
        <v>-90.293700000000015</v>
      </c>
      <c r="L74" s="69">
        <v>102.49717743999997</v>
      </c>
      <c r="N74" s="69">
        <f>AVERAGE(B74:L74)</f>
        <v>-45.518957082631701</v>
      </c>
      <c r="O74" s="73"/>
      <c r="P74" s="76">
        <f t="shared" si="12"/>
        <v>-1</v>
      </c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x14ac:dyDescent="0.2">
      <c r="A75" s="68" t="s">
        <v>117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N75" s="69"/>
      <c r="O75" s="73"/>
      <c r="P75" s="76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x14ac:dyDescent="0.2">
      <c r="A76" s="68" t="s">
        <v>98</v>
      </c>
      <c r="B76" s="69"/>
      <c r="C76" s="69"/>
      <c r="D76" s="69">
        <v>92.928226762500003</v>
      </c>
      <c r="E76" s="69"/>
      <c r="F76" s="69"/>
      <c r="G76" s="69"/>
      <c r="H76" s="69">
        <v>45.697870860000009</v>
      </c>
      <c r="I76" s="69"/>
      <c r="J76" s="69"/>
      <c r="K76" s="69">
        <v>71.522396600000008</v>
      </c>
      <c r="L76" s="69">
        <v>39</v>
      </c>
      <c r="N76" s="69">
        <f>AVERAGE(B76:L76)</f>
        <v>62.287123555625008</v>
      </c>
      <c r="O76" s="73"/>
      <c r="P76" s="76">
        <f t="shared" si="12"/>
        <v>-1</v>
      </c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1:34" x14ac:dyDescent="0.2">
      <c r="A77" s="68" t="s">
        <v>99</v>
      </c>
      <c r="B77" s="69"/>
      <c r="C77" s="69"/>
      <c r="D77" s="69">
        <v>64.842908837500019</v>
      </c>
      <c r="E77" s="69"/>
      <c r="F77" s="69"/>
      <c r="G77" s="69"/>
      <c r="H77" s="69">
        <v>59.188289096889783</v>
      </c>
      <c r="I77" s="69"/>
      <c r="J77" s="69"/>
      <c r="K77" s="69">
        <v>83.114950599999901</v>
      </c>
      <c r="L77" s="69">
        <v>61.6</v>
      </c>
      <c r="N77" s="69">
        <f>AVERAGE(B77:L77)</f>
        <v>67.186537133597426</v>
      </c>
      <c r="O77" s="73"/>
      <c r="P77" s="76">
        <f t="shared" si="12"/>
        <v>-1</v>
      </c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spans="1:34" x14ac:dyDescent="0.2">
      <c r="A78" s="68" t="s">
        <v>66</v>
      </c>
      <c r="B78" s="69"/>
      <c r="C78" s="69"/>
      <c r="D78" s="69">
        <v>141.94567975000001</v>
      </c>
      <c r="E78" s="69"/>
      <c r="F78" s="69"/>
      <c r="G78" s="69"/>
      <c r="H78" s="69">
        <v>123.61871376704944</v>
      </c>
      <c r="I78" s="69"/>
      <c r="J78" s="69"/>
      <c r="K78" s="69">
        <v>151.15814059999991</v>
      </c>
      <c r="L78" s="69">
        <v>127.8</v>
      </c>
      <c r="N78" s="69">
        <f>AVERAGE(B78:L78)</f>
        <v>136.13063352926233</v>
      </c>
      <c r="O78" s="73"/>
      <c r="P78" s="76">
        <f t="shared" si="12"/>
        <v>-1</v>
      </c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spans="1:34" x14ac:dyDescent="0.2">
      <c r="A79" s="79" t="s">
        <v>114</v>
      </c>
      <c r="B79" s="78"/>
      <c r="C79" s="83">
        <f>C78-C77</f>
        <v>0</v>
      </c>
      <c r="D79" s="78"/>
      <c r="E79" s="83"/>
      <c r="F79" s="83">
        <f>F78-F77</f>
        <v>0</v>
      </c>
      <c r="G79" s="78"/>
      <c r="H79" s="83">
        <f>H78-H77</f>
        <v>64.430424670159653</v>
      </c>
      <c r="I79" s="78"/>
      <c r="J79" s="78"/>
      <c r="K79" s="83">
        <f>K78-K77</f>
        <v>68.04319000000001</v>
      </c>
      <c r="L79" s="83">
        <f>L78-L77</f>
        <v>66.199999999999989</v>
      </c>
      <c r="M79" s="79"/>
      <c r="N79" s="83">
        <f>N78-N77</f>
        <v>68.9440963956649</v>
      </c>
      <c r="O79" s="83"/>
      <c r="P79" s="7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spans="1:34" x14ac:dyDescent="0.2">
      <c r="A80" s="79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84">
        <f>L70/L68</f>
        <v>0.6999269660786025</v>
      </c>
      <c r="M80" s="79"/>
      <c r="N80" s="78"/>
      <c r="O80" s="78"/>
      <c r="P80" s="78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spans="1:34" x14ac:dyDescent="0.2">
      <c r="A81" s="77" t="s">
        <v>109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9"/>
      <c r="N81" s="78"/>
      <c r="O81" s="78"/>
      <c r="P81" s="78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x14ac:dyDescent="0.2">
      <c r="A82" s="79"/>
      <c r="B82" s="71" t="s">
        <v>100</v>
      </c>
      <c r="C82" s="71" t="s">
        <v>104</v>
      </c>
      <c r="D82" s="71" t="s">
        <v>90</v>
      </c>
      <c r="E82" s="71" t="s">
        <v>118</v>
      </c>
      <c r="F82" s="71" t="s">
        <v>101</v>
      </c>
      <c r="G82" s="71" t="s">
        <v>102</v>
      </c>
      <c r="H82" s="71" t="s">
        <v>91</v>
      </c>
      <c r="I82" s="71" t="s">
        <v>120</v>
      </c>
      <c r="J82" s="71" t="s">
        <v>103</v>
      </c>
      <c r="K82" s="71" t="s">
        <v>105</v>
      </c>
      <c r="L82" s="71" t="s">
        <v>119</v>
      </c>
      <c r="N82" s="71" t="s">
        <v>110</v>
      </c>
      <c r="O82" s="74" t="s">
        <v>56</v>
      </c>
      <c r="P82" s="74" t="s">
        <v>113</v>
      </c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1:34" x14ac:dyDescent="0.2">
      <c r="A83" s="68" t="s">
        <v>92</v>
      </c>
      <c r="B83" s="69"/>
      <c r="C83" s="69"/>
      <c r="D83" s="69">
        <v>762.96368812500009</v>
      </c>
      <c r="E83" s="69"/>
      <c r="F83" s="69"/>
      <c r="G83" s="69"/>
      <c r="H83" s="69">
        <v>756.35896685175624</v>
      </c>
      <c r="I83" s="69"/>
      <c r="J83" s="69"/>
      <c r="K83" s="69">
        <v>758.4</v>
      </c>
      <c r="L83" s="69">
        <v>767.03913239199994</v>
      </c>
      <c r="N83" s="69">
        <f>AVERAGE(B83:L83)</f>
        <v>761.19044684218909</v>
      </c>
      <c r="O83" s="73"/>
      <c r="P83" s="76">
        <f t="shared" ref="P83:P93" si="13">O83/N83-1</f>
        <v>-1</v>
      </c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1:34" hidden="1" x14ac:dyDescent="0.2">
      <c r="A84" s="68" t="s">
        <v>93</v>
      </c>
      <c r="B84" s="69"/>
      <c r="C84" s="69"/>
      <c r="D84" s="69">
        <v>-119.35204050000002</v>
      </c>
      <c r="E84" s="69"/>
      <c r="F84" s="69"/>
      <c r="G84" s="69"/>
      <c r="H84" s="69"/>
      <c r="I84" s="69"/>
      <c r="J84" s="69"/>
      <c r="K84" s="69"/>
      <c r="L84" s="69"/>
      <c r="N84" s="69">
        <f>AVERAGE(B84:L84)</f>
        <v>-119.35204050000002</v>
      </c>
      <c r="O84" s="73"/>
      <c r="P84" s="76">
        <f t="shared" si="13"/>
        <v>-1</v>
      </c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spans="1:34" x14ac:dyDescent="0.2">
      <c r="A85" s="68" t="s">
        <v>94</v>
      </c>
      <c r="B85" s="69"/>
      <c r="C85" s="69"/>
      <c r="D85" s="69">
        <v>-563.35925312429538</v>
      </c>
      <c r="E85" s="69"/>
      <c r="F85" s="69"/>
      <c r="G85" s="69"/>
      <c r="H85" s="69">
        <v>-525.80097496860878</v>
      </c>
      <c r="I85" s="69"/>
      <c r="J85" s="69"/>
      <c r="K85" s="69">
        <v>-520</v>
      </c>
      <c r="L85" s="69">
        <v>532.63377069599994</v>
      </c>
      <c r="N85" s="69">
        <f>AVERAGE(B85:L85)</f>
        <v>-269.13161434922608</v>
      </c>
      <c r="O85" s="73"/>
      <c r="P85" s="76">
        <f t="shared" si="13"/>
        <v>-1</v>
      </c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spans="1:34" x14ac:dyDescent="0.2">
      <c r="A86" s="68" t="s">
        <v>95</v>
      </c>
      <c r="B86" s="69"/>
      <c r="C86" s="69"/>
      <c r="D86" s="69">
        <v>199.60443500070471</v>
      </c>
      <c r="E86" s="69"/>
      <c r="F86" s="69"/>
      <c r="G86" s="69"/>
      <c r="H86" s="69">
        <v>230.55799188314745</v>
      </c>
      <c r="I86" s="69"/>
      <c r="J86" s="69"/>
      <c r="K86" s="69">
        <v>238.3</v>
      </c>
      <c r="L86" s="69">
        <v>234.405361696</v>
      </c>
      <c r="N86" s="69">
        <f>AVERAGE(B86:L86)</f>
        <v>225.71694714496306</v>
      </c>
      <c r="O86" s="73"/>
      <c r="P86" s="76">
        <f t="shared" si="13"/>
        <v>-1</v>
      </c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spans="1:34" s="85" customFormat="1" x14ac:dyDescent="0.2">
      <c r="A87" s="86" t="s">
        <v>124</v>
      </c>
      <c r="B87" s="87"/>
      <c r="C87" s="87"/>
      <c r="D87" s="87">
        <v>0.26161721469502297</v>
      </c>
      <c r="E87" s="87"/>
      <c r="F87" s="87"/>
      <c r="G87" s="87"/>
      <c r="H87" s="87">
        <v>0.30482614999966812</v>
      </c>
      <c r="I87" s="87"/>
      <c r="J87" s="87"/>
      <c r="K87" s="87">
        <v>0.314</v>
      </c>
      <c r="L87" s="87"/>
      <c r="N87" s="87">
        <f>N86/N83</f>
        <v>0.29653150283395369</v>
      </c>
      <c r="O87" s="88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</row>
    <row r="88" spans="1:34" x14ac:dyDescent="0.2">
      <c r="A88" s="68" t="s">
        <v>96</v>
      </c>
      <c r="B88" s="69"/>
      <c r="C88" s="69"/>
      <c r="D88" s="69">
        <v>-110.266415628</v>
      </c>
      <c r="E88" s="69"/>
      <c r="F88" s="69"/>
      <c r="G88" s="69"/>
      <c r="H88" s="69">
        <v>-59.590435065968677</v>
      </c>
      <c r="I88" s="69"/>
      <c r="J88" s="69"/>
      <c r="K88" s="69">
        <v>-85</v>
      </c>
      <c r="L88" s="69">
        <v>84.031106157276</v>
      </c>
      <c r="M88" s="85"/>
      <c r="N88" s="69">
        <f>AVERAGE(B88:L88)</f>
        <v>-42.706436134173174</v>
      </c>
      <c r="O88" s="73"/>
      <c r="P88" s="76">
        <f t="shared" si="13"/>
        <v>-1</v>
      </c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1:34" x14ac:dyDescent="0.2">
      <c r="A89" s="68" t="s">
        <v>97</v>
      </c>
      <c r="B89" s="69"/>
      <c r="C89" s="69"/>
      <c r="D89" s="69">
        <v>-120.42643379895476</v>
      </c>
      <c r="E89" s="69"/>
      <c r="F89" s="69"/>
      <c r="G89" s="69"/>
      <c r="H89" s="69">
        <v>-92.928803778800017</v>
      </c>
      <c r="I89" s="69"/>
      <c r="J89" s="69"/>
      <c r="K89" s="69">
        <v>-93.002511000000013</v>
      </c>
      <c r="L89" s="69">
        <v>115.55793283519998</v>
      </c>
      <c r="N89" s="69">
        <f>AVERAGE(B89:L89)</f>
        <v>-47.69995393563871</v>
      </c>
      <c r="O89" s="73"/>
      <c r="P89" s="76">
        <f t="shared" si="13"/>
        <v>-1</v>
      </c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x14ac:dyDescent="0.2">
      <c r="A90" s="68" t="s">
        <v>117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N90" s="69"/>
      <c r="O90" s="73"/>
      <c r="P90" s="76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1:34" x14ac:dyDescent="0.2">
      <c r="A91" s="68" t="s">
        <v>98</v>
      </c>
      <c r="B91" s="69"/>
      <c r="C91" s="69"/>
      <c r="D91" s="69">
        <v>107.64950877937501</v>
      </c>
      <c r="E91" s="69"/>
      <c r="F91" s="69"/>
      <c r="G91" s="69"/>
      <c r="H91" s="69">
        <v>28.207470787800005</v>
      </c>
      <c r="I91" s="69"/>
      <c r="J91" s="69"/>
      <c r="K91" s="69">
        <v>50</v>
      </c>
      <c r="L91" s="69">
        <v>32.299999999999997</v>
      </c>
      <c r="N91" s="69">
        <f>AVERAGE(B91:L91)</f>
        <v>54.539244891793757</v>
      </c>
      <c r="O91" s="73"/>
      <c r="P91" s="76">
        <f t="shared" si="13"/>
        <v>-1</v>
      </c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x14ac:dyDescent="0.2">
      <c r="A92" s="68" t="s">
        <v>99</v>
      </c>
      <c r="B92" s="69"/>
      <c r="C92" s="69"/>
      <c r="D92" s="69">
        <v>76.561094353125014</v>
      </c>
      <c r="E92" s="69"/>
      <c r="F92" s="69"/>
      <c r="G92" s="69"/>
      <c r="H92" s="69">
        <v>106.24622382617875</v>
      </c>
      <c r="I92" s="69"/>
      <c r="J92" s="69"/>
      <c r="K92" s="69">
        <v>110.34613704999992</v>
      </c>
      <c r="L92" s="69">
        <v>67.153359691803331</v>
      </c>
      <c r="N92" s="69">
        <f>AVERAGE(B92:L92)</f>
        <v>90.076703730276762</v>
      </c>
      <c r="O92" s="73"/>
      <c r="P92" s="76">
        <f t="shared" si="13"/>
        <v>-1</v>
      </c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1:34" x14ac:dyDescent="0.2">
      <c r="A93" s="68" t="s">
        <v>66</v>
      </c>
      <c r="B93" s="69"/>
      <c r="C93" s="69"/>
      <c r="D93" s="69">
        <v>164.30191848750002</v>
      </c>
      <c r="E93" s="69"/>
      <c r="F93" s="69"/>
      <c r="G93" s="69"/>
      <c r="H93" s="69">
        <v>166.75494117431924</v>
      </c>
      <c r="I93" s="69"/>
      <c r="J93" s="69"/>
      <c r="K93" s="69">
        <v>188.88742754999993</v>
      </c>
      <c r="L93" s="69">
        <v>138.30000000000001</v>
      </c>
      <c r="N93" s="69">
        <f>AVERAGE(B93:L93)</f>
        <v>164.56107180295481</v>
      </c>
      <c r="O93" s="73"/>
      <c r="P93" s="76">
        <f t="shared" si="13"/>
        <v>-1</v>
      </c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spans="1:34" x14ac:dyDescent="0.2">
      <c r="A94" s="79" t="s">
        <v>114</v>
      </c>
      <c r="B94" s="78"/>
      <c r="C94" s="83">
        <f>C93-C92</f>
        <v>0</v>
      </c>
      <c r="D94" s="78"/>
      <c r="E94" s="83"/>
      <c r="F94" s="83">
        <f>F93-F92</f>
        <v>0</v>
      </c>
      <c r="G94" s="78"/>
      <c r="H94" s="83">
        <f>H93-H92</f>
        <v>60.508717348140493</v>
      </c>
      <c r="I94" s="78"/>
      <c r="J94" s="78"/>
      <c r="K94" s="83">
        <f>K93-K92</f>
        <v>78.541290500000002</v>
      </c>
      <c r="L94" s="83">
        <f>L93-L92</f>
        <v>71.14664030819668</v>
      </c>
      <c r="M94" s="79"/>
      <c r="N94" s="83">
        <f>N93-N92</f>
        <v>74.484368072678052</v>
      </c>
      <c r="O94" s="83"/>
      <c r="P94" s="78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1:34" x14ac:dyDescent="0.2">
      <c r="A95" s="79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84">
        <f>L85/L83</f>
        <v>0.69440234298736436</v>
      </c>
      <c r="M95" s="79"/>
      <c r="N95" s="78"/>
      <c r="O95" s="78"/>
      <c r="P95" s="78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spans="1:34" x14ac:dyDescent="0.2">
      <c r="A96" s="77" t="s">
        <v>122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  <c r="N96" s="78"/>
      <c r="O96" s="78"/>
      <c r="P96" s="78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spans="1:34" x14ac:dyDescent="0.2">
      <c r="A97" s="79"/>
      <c r="B97" s="71" t="s">
        <v>100</v>
      </c>
      <c r="C97" s="71" t="s">
        <v>104</v>
      </c>
      <c r="D97" s="71" t="s">
        <v>90</v>
      </c>
      <c r="E97" s="71" t="s">
        <v>118</v>
      </c>
      <c r="F97" s="71" t="s">
        <v>101</v>
      </c>
      <c r="G97" s="71" t="s">
        <v>102</v>
      </c>
      <c r="H97" s="71" t="s">
        <v>91</v>
      </c>
      <c r="I97" s="71" t="s">
        <v>120</v>
      </c>
      <c r="J97" s="71" t="s">
        <v>103</v>
      </c>
      <c r="K97" s="71" t="s">
        <v>105</v>
      </c>
      <c r="L97" s="71" t="s">
        <v>119</v>
      </c>
      <c r="N97" s="71" t="s">
        <v>115</v>
      </c>
      <c r="O97" s="74" t="s">
        <v>56</v>
      </c>
      <c r="P97" s="74" t="s">
        <v>116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x14ac:dyDescent="0.2">
      <c r="A98" s="68" t="s">
        <v>92</v>
      </c>
      <c r="B98" s="69"/>
      <c r="C98" s="69"/>
      <c r="D98" s="69">
        <v>892.73059267500003</v>
      </c>
      <c r="E98" s="69"/>
      <c r="F98" s="69"/>
      <c r="G98" s="69"/>
      <c r="H98" s="69">
        <v>871.95878788133189</v>
      </c>
      <c r="I98" s="69"/>
      <c r="J98" s="69"/>
      <c r="K98" s="69">
        <v>908</v>
      </c>
      <c r="L98" s="69">
        <v>910.04968311807977</v>
      </c>
      <c r="N98" s="69">
        <f>AVERAGE(B98:L98)</f>
        <v>895.68476591860292</v>
      </c>
      <c r="O98" s="73"/>
      <c r="P98" s="76">
        <f t="shared" ref="P98:P108" si="14">O98/N98-1</f>
        <v>-1</v>
      </c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1:34" hidden="1" x14ac:dyDescent="0.2">
      <c r="A99" s="68" t="s">
        <v>93</v>
      </c>
      <c r="B99" s="69"/>
      <c r="C99" s="69"/>
      <c r="D99" s="69">
        <v>-125.31964252500002</v>
      </c>
      <c r="E99" s="69"/>
      <c r="F99" s="69"/>
      <c r="G99" s="69"/>
      <c r="H99" s="69"/>
      <c r="I99" s="69"/>
      <c r="J99" s="69"/>
      <c r="K99" s="69"/>
      <c r="L99" s="69"/>
      <c r="N99" s="69">
        <f>AVERAGE(B99:L99)</f>
        <v>-125.31964252500002</v>
      </c>
      <c r="O99" s="73"/>
      <c r="P99" s="76">
        <f t="shared" si="14"/>
        <v>-1</v>
      </c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1:34" x14ac:dyDescent="0.2">
      <c r="A100" s="68" t="s">
        <v>94</v>
      </c>
      <c r="B100" s="69"/>
      <c r="C100" s="69"/>
      <c r="D100" s="69">
        <v>-577.58392039384751</v>
      </c>
      <c r="E100" s="69"/>
      <c r="F100" s="69"/>
      <c r="G100" s="69"/>
      <c r="H100" s="69">
        <v>-535.32390532228965</v>
      </c>
      <c r="I100" s="69"/>
      <c r="J100" s="69"/>
      <c r="K100" s="69">
        <v>-594.70000000000005</v>
      </c>
      <c r="L100" s="69">
        <v>615.01877529417595</v>
      </c>
      <c r="N100" s="69">
        <f>AVERAGE(B100:L100)</f>
        <v>-273.14726260549037</v>
      </c>
      <c r="O100" s="73"/>
      <c r="P100" s="76">
        <f t="shared" si="14"/>
        <v>-1</v>
      </c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spans="1:34" x14ac:dyDescent="0.2">
      <c r="A101" s="68" t="s">
        <v>95</v>
      </c>
      <c r="B101" s="69"/>
      <c r="C101" s="69"/>
      <c r="D101" s="69">
        <v>315.14667228115252</v>
      </c>
      <c r="E101" s="69"/>
      <c r="F101" s="69"/>
      <c r="G101" s="69"/>
      <c r="H101" s="69">
        <v>336.63488255904224</v>
      </c>
      <c r="I101" s="69"/>
      <c r="J101" s="69"/>
      <c r="K101" s="69">
        <v>313.3</v>
      </c>
      <c r="L101" s="69">
        <v>295.03090782390399</v>
      </c>
      <c r="N101" s="69">
        <f>AVERAGE(B101:L101)</f>
        <v>315.02811566602469</v>
      </c>
      <c r="O101" s="73"/>
      <c r="P101" s="76">
        <f t="shared" si="14"/>
        <v>-1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s="85" customFormat="1" x14ac:dyDescent="0.2">
      <c r="A102" s="86" t="s">
        <v>124</v>
      </c>
      <c r="B102" s="87"/>
      <c r="C102" s="87"/>
      <c r="D102" s="87">
        <v>0.35301430786284499</v>
      </c>
      <c r="E102" s="87"/>
      <c r="F102" s="87"/>
      <c r="G102" s="87"/>
      <c r="H102" s="87">
        <v>0.3860674234122819</v>
      </c>
      <c r="I102" s="87"/>
      <c r="J102" s="87"/>
      <c r="K102" s="87">
        <v>0.34499999999999997</v>
      </c>
      <c r="L102" s="87"/>
      <c r="N102" s="87">
        <f>N101/N98</f>
        <v>0.35171762170470305</v>
      </c>
      <c r="O102" s="88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</row>
    <row r="103" spans="1:34" x14ac:dyDescent="0.2">
      <c r="A103" s="68" t="s">
        <v>96</v>
      </c>
      <c r="B103" s="69"/>
      <c r="C103" s="69"/>
      <c r="D103" s="69">
        <v>-118.885511241225</v>
      </c>
      <c r="E103" s="69"/>
      <c r="F103" s="69"/>
      <c r="G103" s="69"/>
      <c r="H103" s="69">
        <v>-72.762672847565554</v>
      </c>
      <c r="I103" s="69"/>
      <c r="J103" s="69"/>
      <c r="K103" s="69">
        <v>-92</v>
      </c>
      <c r="L103" s="69">
        <v>84.943065119464677</v>
      </c>
      <c r="M103" s="85"/>
      <c r="N103" s="69">
        <f>AVERAGE(B103:L103)</f>
        <v>-49.676279742331474</v>
      </c>
      <c r="O103" s="73"/>
      <c r="P103" s="76">
        <f t="shared" si="14"/>
        <v>-1</v>
      </c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1:34" x14ac:dyDescent="0.2">
      <c r="A104" s="68" t="s">
        <v>97</v>
      </c>
      <c r="B104" s="69"/>
      <c r="C104" s="69"/>
      <c r="D104" s="69">
        <v>-129.51673599355249</v>
      </c>
      <c r="E104" s="69"/>
      <c r="F104" s="69"/>
      <c r="G104" s="69"/>
      <c r="H104" s="69">
        <v>-105.957715834564</v>
      </c>
      <c r="I104" s="69"/>
      <c r="J104" s="69"/>
      <c r="K104" s="69">
        <v>-95.79258633000002</v>
      </c>
      <c r="L104" s="69">
        <v>132.86826915879462</v>
      </c>
      <c r="N104" s="69">
        <f>AVERAGE(B104:L104)</f>
        <v>-49.599692249830476</v>
      </c>
      <c r="O104" s="73"/>
      <c r="P104" s="76">
        <f t="shared" si="14"/>
        <v>-1</v>
      </c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1:34" x14ac:dyDescent="0.2">
      <c r="A105" s="68" t="s">
        <v>117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N105" s="69"/>
      <c r="O105" s="73"/>
      <c r="P105" s="76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x14ac:dyDescent="0.2">
      <c r="A106" s="68" t="s">
        <v>98</v>
      </c>
      <c r="B106" s="69"/>
      <c r="C106" s="69"/>
      <c r="D106" s="69">
        <v>69.691971663000018</v>
      </c>
      <c r="E106" s="69"/>
      <c r="F106" s="69"/>
      <c r="G106" s="69"/>
      <c r="H106" s="69">
        <v>31.216955218633998</v>
      </c>
      <c r="I106" s="69"/>
      <c r="J106" s="69"/>
      <c r="K106" s="69">
        <v>35</v>
      </c>
      <c r="L106" s="69">
        <v>26.699999999999996</v>
      </c>
      <c r="N106" s="69">
        <f>AVERAGE(B106:L106)</f>
        <v>40.652231720408501</v>
      </c>
      <c r="O106" s="73"/>
      <c r="P106" s="76">
        <f t="shared" si="14"/>
        <v>-1</v>
      </c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x14ac:dyDescent="0.2">
      <c r="A107" s="68" t="s">
        <v>99</v>
      </c>
      <c r="B107" s="69"/>
      <c r="C107" s="69"/>
      <c r="D107" s="69">
        <v>136.436396709375</v>
      </c>
      <c r="E107" s="69"/>
      <c r="F107" s="69"/>
      <c r="G107" s="69"/>
      <c r="H107" s="69">
        <v>189.13144909554666</v>
      </c>
      <c r="I107" s="69"/>
      <c r="J107" s="69"/>
      <c r="K107" s="69">
        <v>160.47568796159993</v>
      </c>
      <c r="L107" s="69">
        <v>103.97938790402927</v>
      </c>
      <c r="N107" s="69">
        <f>AVERAGE(B107:L107)</f>
        <v>147.50573041763772</v>
      </c>
      <c r="O107" s="73"/>
      <c r="P107" s="76">
        <f t="shared" si="14"/>
        <v>-1</v>
      </c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1:34" x14ac:dyDescent="0.2">
      <c r="A108" s="68" t="s">
        <v>66</v>
      </c>
      <c r="B108" s="69"/>
      <c r="C108" s="69"/>
      <c r="D108" s="69">
        <v>230.17310894025002</v>
      </c>
      <c r="E108" s="69"/>
      <c r="F108" s="69"/>
      <c r="G108" s="69"/>
      <c r="H108" s="69">
        <v>241.44897636842657</v>
      </c>
      <c r="I108" s="69"/>
      <c r="J108" s="69"/>
      <c r="K108" s="69">
        <v>248.43416353659995</v>
      </c>
      <c r="L108" s="69">
        <v>165.24134411938428</v>
      </c>
      <c r="N108" s="69">
        <f>AVERAGE(B108:L108)</f>
        <v>221.3243982411652</v>
      </c>
      <c r="O108" s="73"/>
      <c r="P108" s="76">
        <f t="shared" si="14"/>
        <v>-1</v>
      </c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1:34" x14ac:dyDescent="0.2">
      <c r="A109" s="79" t="s">
        <v>114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9"/>
      <c r="N109" s="83">
        <f>N108-N107</f>
        <v>73.818667823527477</v>
      </c>
      <c r="O109" s="83"/>
      <c r="P109" s="78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spans="1:34" x14ac:dyDescent="0.2">
      <c r="A110" s="79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9"/>
      <c r="N110" s="78"/>
      <c r="O110" s="78"/>
      <c r="P110" s="7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2" spans="1:34" x14ac:dyDescent="0.2">
      <c r="A112" s="77" t="s">
        <v>123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9"/>
      <c r="N112" s="78"/>
      <c r="O112" s="78"/>
      <c r="P112" s="78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spans="1:34" x14ac:dyDescent="0.2">
      <c r="A113" s="79"/>
      <c r="B113" s="71" t="s">
        <v>100</v>
      </c>
      <c r="C113" s="71" t="s">
        <v>104</v>
      </c>
      <c r="D113" s="71" t="s">
        <v>90</v>
      </c>
      <c r="E113" s="71" t="s">
        <v>118</v>
      </c>
      <c r="F113" s="71" t="s">
        <v>101</v>
      </c>
      <c r="G113" s="71" t="s">
        <v>102</v>
      </c>
      <c r="H113" s="71" t="s">
        <v>91</v>
      </c>
      <c r="I113" s="71" t="s">
        <v>120</v>
      </c>
      <c r="J113" s="71" t="s">
        <v>103</v>
      </c>
      <c r="K113" s="71" t="s">
        <v>105</v>
      </c>
      <c r="L113" s="71" t="s">
        <v>119</v>
      </c>
      <c r="N113" s="71" t="s">
        <v>115</v>
      </c>
      <c r="O113" s="74" t="s">
        <v>56</v>
      </c>
      <c r="P113" s="74" t="s">
        <v>116</v>
      </c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x14ac:dyDescent="0.2">
      <c r="A114" s="68" t="s">
        <v>92</v>
      </c>
      <c r="B114" s="69"/>
      <c r="C114" s="69"/>
      <c r="D114" s="69">
        <v>1055.70707453875</v>
      </c>
      <c r="E114" s="69"/>
      <c r="F114" s="69"/>
      <c r="G114" s="69"/>
      <c r="H114" s="69">
        <v>1035.0862348547078</v>
      </c>
      <c r="I114" s="69"/>
      <c r="J114" s="69"/>
      <c r="K114" s="69">
        <v>1023.2</v>
      </c>
      <c r="L114" s="69">
        <v>1043.685297914933</v>
      </c>
      <c r="N114" s="69">
        <f>AVERAGE(B114:L114)</f>
        <v>1039.4196518270978</v>
      </c>
      <c r="O114" s="73"/>
      <c r="P114" s="76">
        <f t="shared" ref="P114:P120" si="15">O114/N114-1</f>
        <v>-1</v>
      </c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1:34" hidden="1" x14ac:dyDescent="0.2">
      <c r="A115" s="68" t="s">
        <v>93</v>
      </c>
      <c r="B115" s="69"/>
      <c r="C115" s="69"/>
      <c r="D115" s="69">
        <v>-131.58562465125001</v>
      </c>
      <c r="E115" s="69"/>
      <c r="F115" s="69"/>
      <c r="G115" s="69"/>
      <c r="H115" s="69"/>
      <c r="I115" s="69"/>
      <c r="J115" s="69"/>
      <c r="K115" s="69"/>
      <c r="L115" s="69"/>
      <c r="N115" s="69">
        <f>AVERAGE(B115:L115)</f>
        <v>-131.58562465125001</v>
      </c>
      <c r="O115" s="73"/>
      <c r="P115" s="76">
        <f t="shared" si="15"/>
        <v>-1</v>
      </c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1:34" x14ac:dyDescent="0.2">
      <c r="A116" s="68" t="s">
        <v>94</v>
      </c>
      <c r="B116" s="69"/>
      <c r="C116" s="69"/>
      <c r="D116" s="69">
        <v>-632.08188708464115</v>
      </c>
      <c r="E116" s="69"/>
      <c r="F116" s="69"/>
      <c r="G116" s="69"/>
      <c r="H116" s="69">
        <v>-605.24712083392842</v>
      </c>
      <c r="I116" s="69"/>
      <c r="J116" s="69"/>
      <c r="K116" s="69">
        <v>-652.9</v>
      </c>
      <c r="L116" s="69">
        <v>703.1346325668286</v>
      </c>
      <c r="N116" s="69">
        <f>AVERAGE(B116:L116)</f>
        <v>-296.77359383793521</v>
      </c>
      <c r="O116" s="73"/>
      <c r="P116" s="76">
        <f t="shared" si="15"/>
        <v>-1</v>
      </c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spans="1:34" x14ac:dyDescent="0.2">
      <c r="A117" s="68" t="s">
        <v>95</v>
      </c>
      <c r="B117" s="69"/>
      <c r="C117" s="69"/>
      <c r="D117" s="69">
        <v>423.62518745410887</v>
      </c>
      <c r="E117" s="69"/>
      <c r="F117" s="69"/>
      <c r="G117" s="69"/>
      <c r="H117" s="69">
        <v>429.83911402077933</v>
      </c>
      <c r="I117" s="69"/>
      <c r="J117" s="69"/>
      <c r="K117" s="69">
        <v>370.3</v>
      </c>
      <c r="L117" s="69">
        <v>340.55066534810447</v>
      </c>
      <c r="N117" s="69">
        <f>AVERAGE(B117:L117)</f>
        <v>391.0787417057482</v>
      </c>
      <c r="O117" s="73"/>
      <c r="P117" s="76">
        <f t="shared" si="15"/>
        <v>-1</v>
      </c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spans="1:34" s="85" customFormat="1" x14ac:dyDescent="0.2">
      <c r="A118" s="86" t="s">
        <v>124</v>
      </c>
      <c r="B118" s="87"/>
      <c r="C118" s="87"/>
      <c r="D118" s="87">
        <v>0.40127152471645161</v>
      </c>
      <c r="E118" s="87"/>
      <c r="F118" s="87"/>
      <c r="G118" s="87"/>
      <c r="H118" s="87">
        <v>0.41526889214318907</v>
      </c>
      <c r="I118" s="87"/>
      <c r="J118" s="87"/>
      <c r="K118" s="87">
        <v>0.36199999999999999</v>
      </c>
      <c r="L118" s="87"/>
      <c r="N118" s="87">
        <f>N117/N114</f>
        <v>0.37624720777436499</v>
      </c>
      <c r="O118" s="88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</row>
    <row r="119" spans="1:34" x14ac:dyDescent="0.2">
      <c r="A119" s="68" t="s">
        <v>96</v>
      </c>
      <c r="B119" s="69"/>
      <c r="C119" s="69"/>
      <c r="D119" s="69">
        <v>-126.46136118227</v>
      </c>
      <c r="E119" s="69"/>
      <c r="F119" s="69"/>
      <c r="G119" s="69"/>
      <c r="H119" s="69">
        <v>-85.953188251346447</v>
      </c>
      <c r="I119" s="69"/>
      <c r="J119" s="69"/>
      <c r="K119" s="69">
        <v>-101</v>
      </c>
      <c r="L119" s="69">
        <v>86.503369546275025</v>
      </c>
      <c r="M119" s="85"/>
      <c r="N119" s="69">
        <f>AVERAGE(B119:L119)</f>
        <v>-56.727794971835358</v>
      </c>
      <c r="O119" s="73"/>
      <c r="P119" s="76">
        <f t="shared" si="15"/>
        <v>-1</v>
      </c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spans="1:34" x14ac:dyDescent="0.2">
      <c r="A120" s="68" t="s">
        <v>97</v>
      </c>
      <c r="B120" s="69"/>
      <c r="C120" s="69"/>
      <c r="D120" s="69">
        <v>-153.06594238961384</v>
      </c>
      <c r="E120" s="69"/>
      <c r="F120" s="69"/>
      <c r="G120" s="69"/>
      <c r="H120" s="69">
        <v>-121.89603742672092</v>
      </c>
      <c r="I120" s="69"/>
      <c r="J120" s="69"/>
      <c r="K120" s="69">
        <v>-98.666363919900022</v>
      </c>
      <c r="L120" s="69">
        <v>150.88908806785037</v>
      </c>
      <c r="N120" s="69">
        <f>AVERAGE(B120:L120)</f>
        <v>-55.684813917096108</v>
      </c>
      <c r="O120" s="73"/>
      <c r="P120" s="76">
        <f t="shared" si="15"/>
        <v>-1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spans="1:34" x14ac:dyDescent="0.2">
      <c r="A121" s="68" t="s">
        <v>117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N121" s="69"/>
      <c r="O121" s="73"/>
      <c r="P121" s="76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:34" x14ac:dyDescent="0.2">
      <c r="A122" s="68" t="s">
        <v>98</v>
      </c>
      <c r="B122" s="69"/>
      <c r="C122" s="69"/>
      <c r="D122" s="69">
        <v>82.643766424550009</v>
      </c>
      <c r="E122" s="69"/>
      <c r="F122" s="69"/>
      <c r="G122" s="69"/>
      <c r="H122" s="69">
        <v>35.163521650553015</v>
      </c>
      <c r="I122" s="69"/>
      <c r="J122" s="69"/>
      <c r="K122" s="69">
        <v>36</v>
      </c>
      <c r="L122" s="69">
        <v>22.000000000000004</v>
      </c>
      <c r="N122" s="69">
        <f>AVERAGE(B122:L122)</f>
        <v>43.951822018775758</v>
      </c>
      <c r="O122" s="73"/>
      <c r="P122" s="76">
        <f t="shared" ref="P122:P124" si="16">O122/N122-1</f>
        <v>-1</v>
      </c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1:34" x14ac:dyDescent="0.2">
      <c r="A123" s="68" t="s">
        <v>99</v>
      </c>
      <c r="B123" s="69"/>
      <c r="C123" s="69"/>
      <c r="D123" s="69">
        <v>226.74165030677506</v>
      </c>
      <c r="E123" s="69"/>
      <c r="F123" s="69"/>
      <c r="G123" s="69"/>
      <c r="H123" s="69">
        <v>257.15340999326503</v>
      </c>
      <c r="I123" s="69"/>
      <c r="J123" s="69"/>
      <c r="K123" s="69">
        <v>206.58367301243985</v>
      </c>
      <c r="L123" s="69">
        <v>125.08765242890647</v>
      </c>
      <c r="N123" s="69">
        <f>AVERAGE(B123:L123)</f>
        <v>203.8915964353466</v>
      </c>
      <c r="O123" s="73"/>
      <c r="P123" s="76">
        <f t="shared" si="16"/>
        <v>-1</v>
      </c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spans="1:34" x14ac:dyDescent="0.2">
      <c r="A124" s="68" t="s">
        <v>66</v>
      </c>
      <c r="B124" s="69"/>
      <c r="C124" s="69"/>
      <c r="D124" s="69">
        <v>332.31235776065006</v>
      </c>
      <c r="E124" s="69"/>
      <c r="F124" s="69"/>
      <c r="G124" s="69"/>
      <c r="H124" s="69">
        <v>319.25858408454752</v>
      </c>
      <c r="I124" s="69"/>
      <c r="J124" s="69"/>
      <c r="K124" s="69">
        <v>301.65364008868983</v>
      </c>
      <c r="L124" s="69">
        <v>186.88141118463983</v>
      </c>
      <c r="N124" s="69">
        <f>AVERAGE(B124:L124)</f>
        <v>285.02649827963182</v>
      </c>
      <c r="O124" s="73"/>
      <c r="P124" s="76">
        <f t="shared" si="16"/>
        <v>-1</v>
      </c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spans="1:34" x14ac:dyDescent="0.2">
      <c r="A125" s="79" t="s">
        <v>114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9"/>
      <c r="N125" s="83">
        <f>N124-N123</f>
        <v>81.134901844285224</v>
      </c>
      <c r="O125" s="83"/>
      <c r="P125" s="78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Statement App</vt:lpstr>
      <vt:lpstr>Tabelle1</vt:lpstr>
      <vt:lpstr>Consensus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Thomson Reuters</dc:creator>
  <cp:lastModifiedBy>Volker Braun</cp:lastModifiedBy>
  <dcterms:created xsi:type="dcterms:W3CDTF">2019-01-23T08:43:08Z</dcterms:created>
  <dcterms:modified xsi:type="dcterms:W3CDTF">2021-08-04T18:53:57Z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